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65416" yWindow="65416" windowWidth="29040" windowHeight="15840" activeTab="0"/>
  </bookViews>
  <sheets>
    <sheet name="table 1" sheetId="18" r:id="rId1"/>
    <sheet name="table 2" sheetId="19" r:id="rId2"/>
    <sheet name="table 3" sheetId="20" r:id="rId3"/>
    <sheet name="table 4" sheetId="21" r:id="rId4"/>
    <sheet name="table 5" sheetId="14" r:id="rId5"/>
    <sheet name="table 6" sheetId="15" r:id="rId6"/>
    <sheet name="table 7" sheetId="16" r:id="rId7"/>
    <sheet name="table 8" sheetId="17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<sst xmlns="http://schemas.openxmlformats.org/spreadsheetml/2006/main" count="587" uniqueCount="89">
  <si>
    <t>Σύνολο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</si>
  <si>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</si>
  <si>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</si>
  <si>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</si>
  <si>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</si>
  <si>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</si>
  <si>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</si>
  <si>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</si>
  <si>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</si>
  <si>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</si>
  <si>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</si>
  <si>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</si>
  <si>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</si>
  <si>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Tρέχον έτος </t>
  </si>
  <si>
    <t>Nυμφαία</t>
  </si>
  <si>
    <t>Νίκη</t>
  </si>
  <si>
    <t>Κρυσταλλoπηγή</t>
  </si>
  <si>
    <t>Αγ. Κωνσταντίνος</t>
  </si>
  <si>
    <t>Ορμένιο</t>
  </si>
  <si>
    <t>Κυπρίνος</t>
  </si>
  <si>
    <t>Καστανιές</t>
  </si>
  <si>
    <t>Κήποι</t>
  </si>
  <si>
    <t>Δοϊράνη</t>
  </si>
  <si>
    <t>Εύζωνοι</t>
  </si>
  <si>
    <t>Κακαβιά</t>
  </si>
  <si>
    <t>Μέρτζανη</t>
  </si>
  <si>
    <t>Εξοχή</t>
  </si>
  <si>
    <t>Προμαχώνας</t>
  </si>
  <si>
    <t>Σαγιάδα</t>
  </si>
  <si>
    <t>Πηγή: Μεθοριακοί  σταθμοί – Επεξεργασία: INSETE Intelligence</t>
  </si>
  <si>
    <t>Aλβανία</t>
  </si>
  <si>
    <t>Βουλγαρία</t>
  </si>
  <si>
    <t>Τουρκία</t>
  </si>
  <si>
    <t>Βλ. Παράρτημα</t>
  </si>
  <si>
    <t>Πίνακας 6. Οδικές αφίξεις ανά χώρα προέλευσης</t>
  </si>
  <si>
    <t>Βόρεια Μακεδονία</t>
  </si>
  <si>
    <t>Αθήνα</t>
  </si>
  <si>
    <t>Θεσσαλονίκη</t>
  </si>
  <si>
    <t>Ρόδος</t>
  </si>
  <si>
    <t>Κως</t>
  </si>
  <si>
    <t>Kάρπαθος</t>
  </si>
  <si>
    <t>Ηράκλειο</t>
  </si>
  <si>
    <t xml:space="preserve">Χανιά </t>
  </si>
  <si>
    <t>Κέρκυρα</t>
  </si>
  <si>
    <t>Ζάκυνθος</t>
  </si>
  <si>
    <t>Κεφαλονιά</t>
  </si>
  <si>
    <t xml:space="preserve">Άκτιο </t>
  </si>
  <si>
    <t>Μύκονος</t>
  </si>
  <si>
    <t>Σαντορίνη</t>
  </si>
  <si>
    <t>Άραξος</t>
  </si>
  <si>
    <t>Καλαμάτα</t>
  </si>
  <si>
    <t>Σάμος</t>
  </si>
  <si>
    <t>Σκιάθος</t>
  </si>
  <si>
    <t>Καβάλα</t>
  </si>
  <si>
    <t>Μυτιλήνη</t>
  </si>
  <si>
    <t>Πηγή: Υπηρεσία Πολιτικής Αεροπορίας (ΥΠΑ)  και Διεθνής  Αερολιμένας Αθηνών (ΔΑΑ) - Επεξεργασία: INSETE Intelligence</t>
  </si>
  <si>
    <t>Περιφερειακά αεροδρόμια</t>
  </si>
  <si>
    <t>Δωδεκάνησα</t>
  </si>
  <si>
    <t>Πίνακας 2. Διεθνείς αεροπορικές αφίξεις ανά γεωγραφική ενότητα</t>
  </si>
  <si>
    <t>Κυκλάδες</t>
  </si>
  <si>
    <t>Κρήτη</t>
  </si>
  <si>
    <t>Ιόνια Νησιά</t>
  </si>
  <si>
    <t>Πελοπόννησος</t>
  </si>
  <si>
    <t>Γεωγραφική ενότητα</t>
  </si>
  <si>
    <t>Χώρες</t>
  </si>
  <si>
    <t>Πίνακας 1. Διεθνείς αεροπορικές αφίξεις στα κυριότερα αεροδρόμια, Δεκέμβριος 2023</t>
  </si>
  <si>
    <t>Δ2023/22</t>
  </si>
  <si>
    <t>Δ2023/19</t>
  </si>
  <si>
    <t>Πίνακας 5. Οδικές αφίξεις, Δεκέμβριος 2023</t>
  </si>
  <si>
    <t>Πηγή:  Τράπεζα της Ελλάδας - Επεξεργασία στοιχείων: INSETE Intelligence</t>
  </si>
  <si>
    <t>Ρωσία</t>
  </si>
  <si>
    <t>ΗΠΑ</t>
  </si>
  <si>
    <t>Ην. Βασίλειο</t>
  </si>
  <si>
    <t>Γερμανία</t>
  </si>
  <si>
    <t>Γαλλία</t>
  </si>
  <si>
    <t>Σύνολο 
Έρ. Συνόρων</t>
  </si>
  <si>
    <t>εκ των οποίων</t>
  </si>
  <si>
    <t>Λοιπές Χώρες</t>
  </si>
  <si>
    <t>Χώρες εκτός Ζώνης Ευρώ</t>
  </si>
  <si>
    <t>Χώρες 
Ζώνης Ευρώ</t>
  </si>
  <si>
    <t>Δ2023/2019</t>
  </si>
  <si>
    <t>Δ2023/2022</t>
  </si>
  <si>
    <t>Χώρες ΕΕ-27</t>
  </si>
  <si>
    <t xml:space="preserve">Πίνακας 7. Αφίξεις σε χιλιάδες </t>
  </si>
  <si>
    <t>Κρουαζιέρες</t>
  </si>
  <si>
    <t>Πίνακας 8. Εισπράξεις σε εκατομμύρια €</t>
  </si>
  <si>
    <t>Πάρος</t>
  </si>
  <si>
    <t>Πίνακας 3. Αεροπορικές αφίξεις εσωτερικού στα κυριότερα αεροδρόμια, Δεκέμβριος 2023</t>
  </si>
  <si>
    <t>Πίνακας 4. Αεροπορικές αφίξεις εσωτερικού ανά γεωγραφική ενότητα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</si>
</sst>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sz val="8"/>
      <color theme="3" tint="-0.4999699890613556"/>
      <name val="Verdana"/>
      <family val="2"/>
    </font>
    <font>
      <b/>
      <sz val="8"/>
      <color theme="3" tint="-0.4999699890613556"/>
      <name val="Verdana"/>
      <family val="2"/>
    </font>
    <font>
      <sz val="8"/>
      <color theme="4" tint="0.39998000860214233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3" tint="-0.4999699890613556"/>
      <name val="Verdana"/>
      <family val="2"/>
    </font>
    <font>
      <b/>
      <sz val="9"/>
      <color theme="3" tint="-0.4999699890613556"/>
      <name val="Verdana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4" tint="-0.24997000396251678"/>
      </left>
      <right/>
      <top/>
      <bottom/>
    </border>
    <border>
      <left/>
      <right style="thin">
        <color theme="4" tint="-0.24997000396251678"/>
      </right>
      <top/>
      <bottom/>
    </border>
    <border>
      <left/>
      <right style="thin">
        <color rgb="FF0070C0"/>
      </right>
      <top/>
      <bottom/>
    </border>
    <border>
      <left/>
      <right/>
      <top/>
      <bottom style="double"/>
    </border>
    <border>
      <left/>
      <right style="thin">
        <color rgb="FF0070C0"/>
      </right>
      <top/>
      <bottom style="double"/>
    </border>
    <border>
      <left style="thin">
        <color theme="4" tint="-0.24997000396251678"/>
      </left>
      <right/>
      <top/>
      <bottom style="thin">
        <color theme="4" tint="0.3999800086021423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3" fontId="6" fillId="0" borderId="0" xfId="0" applyNumberFormat="1" applyFont="1"/>
    <xf numFmtId="3" fontId="6" fillId="0" borderId="0" xfId="0" applyNumberFormat="1" applyFont="1" applyAlignment="1">
      <alignment horizontal="right"/>
    </xf>
    <xf numFmtId="164" fontId="6" fillId="0" borderId="0" xfId="15" applyNumberFormat="1" applyFont="1" applyFill="1" applyBorder="1" applyAlignment="1">
      <alignment horizontal="right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20" applyFont="1" applyAlignment="1">
      <alignment horizontal="left" readingOrder="1"/>
      <protection/>
    </xf>
    <xf numFmtId="0" fontId="5" fillId="0" borderId="0" xfId="0" applyFont="1" applyAlignment="1">
      <alignment horizontal="right"/>
    </xf>
    <xf numFmtId="0" fontId="1" fillId="0" borderId="0" xfId="20" applyFont="1" applyAlignment="1">
      <alignment horizontal="right"/>
      <protection/>
    </xf>
    <xf numFmtId="0" fontId="1" fillId="0" borderId="0" xfId="20" applyFont="1">
      <alignment/>
      <protection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12" fillId="0" borderId="0" xfId="0" applyFont="1"/>
    <xf numFmtId="0" fontId="13" fillId="3" borderId="0" xfId="23" applyFont="1" applyFill="1" applyBorder="1" applyAlignment="1">
      <alignment horizontal="left" vertical="center"/>
    </xf>
    <xf numFmtId="0" fontId="13" fillId="4" borderId="1" xfId="23" applyFont="1" applyFill="1" applyBorder="1" applyAlignment="1">
      <alignment horizontal="center" vertical="center"/>
    </xf>
    <xf numFmtId="0" fontId="13" fillId="4" borderId="0" xfId="23" applyFont="1" applyFill="1" applyBorder="1" applyAlignment="1">
      <alignment horizontal="center" vertical="center"/>
    </xf>
    <xf numFmtId="0" fontId="13" fillId="4" borderId="2" xfId="23" applyFont="1" applyFill="1" applyBorder="1" applyAlignment="1">
      <alignment horizontal="center" vertical="center"/>
    </xf>
    <xf numFmtId="9" fontId="14" fillId="5" borderId="0" xfId="15" applyFont="1" applyFill="1" applyBorder="1" applyAlignment="1">
      <alignment vertical="center"/>
    </xf>
    <xf numFmtId="3" fontId="14" fillId="5" borderId="0" xfId="15" applyNumberFormat="1" applyFont="1" applyFill="1" applyBorder="1" applyAlignment="1">
      <alignment horizontal="center" vertical="center"/>
    </xf>
    <xf numFmtId="3" fontId="0" fillId="0" borderId="0" xfId="0" applyNumberFormat="1" applyFont="1"/>
    <xf numFmtId="9" fontId="14" fillId="0" borderId="0" xfId="15" applyFont="1" applyBorder="1" applyAlignment="1">
      <alignment vertical="center"/>
    </xf>
    <xf numFmtId="3" fontId="14" fillId="0" borderId="0" xfId="15" applyNumberFormat="1" applyFont="1" applyBorder="1" applyAlignment="1">
      <alignment horizontal="center" vertical="center"/>
    </xf>
    <xf numFmtId="1" fontId="0" fillId="0" borderId="0" xfId="0" applyNumberFormat="1" applyFont="1"/>
    <xf numFmtId="9" fontId="15" fillId="5" borderId="0" xfId="15" applyFont="1" applyFill="1" applyBorder="1" applyAlignment="1">
      <alignment vertical="center"/>
    </xf>
    <xf numFmtId="3" fontId="15" fillId="5" borderId="0" xfId="15" applyNumberFormat="1" applyFont="1" applyFill="1" applyBorder="1" applyAlignment="1">
      <alignment horizontal="center" vertical="center"/>
    </xf>
    <xf numFmtId="9" fontId="15" fillId="5" borderId="0" xfId="15" applyFont="1" applyFill="1" applyBorder="1" applyAlignment="1">
      <alignment vertical="center"/>
    </xf>
    <xf numFmtId="3" fontId="11" fillId="0" borderId="0" xfId="0" applyNumberFormat="1" applyFont="1"/>
    <xf numFmtId="0" fontId="11" fillId="0" borderId="0" xfId="0" applyFont="1"/>
    <xf numFmtId="9" fontId="15" fillId="0" borderId="0" xfId="15" applyFont="1" applyBorder="1" applyAlignment="1">
      <alignment vertical="center"/>
    </xf>
    <xf numFmtId="3" fontId="15" fillId="0" borderId="0" xfId="15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164" fontId="14" fillId="5" borderId="0" xfId="15" applyNumberFormat="1" applyFont="1" applyFill="1" applyBorder="1" applyAlignment="1">
      <alignment horizontal="center" vertical="center"/>
    </xf>
    <xf numFmtId="164" fontId="14" fillId="0" borderId="0" xfId="15" applyNumberFormat="1" applyFont="1" applyBorder="1" applyAlignment="1">
      <alignment horizontal="center" vertical="center"/>
    </xf>
    <xf numFmtId="164" fontId="15" fillId="5" borderId="0" xfId="15" applyNumberFormat="1" applyFont="1" applyFill="1" applyBorder="1" applyAlignment="1">
      <alignment horizontal="center" vertical="center"/>
    </xf>
    <xf numFmtId="164" fontId="6" fillId="0" borderId="0" xfId="15" applyNumberFormat="1" applyFont="1" applyFill="1" applyBorder="1" applyAlignment="1">
      <alignment horizontal="center"/>
    </xf>
    <xf numFmtId="0" fontId="16" fillId="0" borderId="0" xfId="20" applyFont="1" applyAlignment="1">
      <alignment horizontal="left" readingOrder="1"/>
      <protection/>
    </xf>
    <xf numFmtId="0" fontId="8" fillId="0" borderId="0" xfId="0" applyFont="1" applyAlignment="1">
      <alignment horizontal="center"/>
    </xf>
    <xf numFmtId="9" fontId="14" fillId="0" borderId="0" xfId="15" applyFont="1" applyBorder="1" applyAlignment="1">
      <alignment horizontal="center" vertical="center"/>
    </xf>
    <xf numFmtId="0" fontId="13" fillId="3" borderId="0" xfId="23" applyFont="1" applyFill="1" applyBorder="1" applyAlignment="1">
      <alignment vertical="center"/>
    </xf>
    <xf numFmtId="3" fontId="6" fillId="6" borderId="0" xfId="0" applyNumberFormat="1" applyFont="1" applyFill="1"/>
    <xf numFmtId="3" fontId="6" fillId="6" borderId="0" xfId="15" applyNumberFormat="1" applyFont="1" applyFill="1" applyBorder="1" applyAlignment="1">
      <alignment horizontal="center"/>
    </xf>
    <xf numFmtId="164" fontId="6" fillId="6" borderId="0" xfId="15" applyNumberFormat="1" applyFont="1" applyFill="1" applyBorder="1" applyAlignment="1">
      <alignment horizontal="center"/>
    </xf>
    <xf numFmtId="1" fontId="6" fillId="6" borderId="0" xfId="15" applyNumberFormat="1" applyFont="1" applyFill="1" applyBorder="1" applyAlignment="1">
      <alignment horizontal="center"/>
    </xf>
    <xf numFmtId="164" fontId="14" fillId="0" borderId="3" xfId="15" applyNumberFormat="1" applyFont="1" applyBorder="1" applyAlignment="1">
      <alignment horizontal="center" vertical="center"/>
    </xf>
    <xf numFmtId="164" fontId="14" fillId="5" borderId="3" xfId="15" applyNumberFormat="1" applyFont="1" applyFill="1" applyBorder="1" applyAlignment="1">
      <alignment horizontal="center" vertical="center"/>
    </xf>
    <xf numFmtId="164" fontId="15" fillId="0" borderId="0" xfId="15" applyNumberFormat="1" applyFont="1" applyBorder="1" applyAlignment="1">
      <alignment horizontal="center" vertical="center"/>
    </xf>
    <xf numFmtId="164" fontId="15" fillId="0" borderId="3" xfId="15" applyNumberFormat="1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3" borderId="0" xfId="23" applyFont="1" applyFill="1" applyBorder="1" applyAlignment="1">
      <alignment horizontal="left" vertical="center"/>
    </xf>
    <xf numFmtId="0" fontId="18" fillId="4" borderId="1" xfId="23" applyFont="1" applyFill="1" applyBorder="1" applyAlignment="1">
      <alignment horizontal="center" vertical="center"/>
    </xf>
    <xf numFmtId="0" fontId="18" fillId="4" borderId="0" xfId="23" applyFont="1" applyFill="1" applyBorder="1" applyAlignment="1">
      <alignment horizontal="center" vertical="center"/>
    </xf>
    <xf numFmtId="0" fontId="18" fillId="4" borderId="2" xfId="23" applyFont="1" applyFill="1" applyBorder="1" applyAlignment="1">
      <alignment horizontal="center" vertical="center"/>
    </xf>
    <xf numFmtId="9" fontId="19" fillId="5" borderId="0" xfId="15" applyFont="1" applyFill="1" applyBorder="1" applyAlignment="1">
      <alignment vertical="center"/>
    </xf>
    <xf numFmtId="3" fontId="19" fillId="5" borderId="0" xfId="15" applyNumberFormat="1" applyFont="1" applyFill="1" applyBorder="1" applyAlignment="1">
      <alignment horizontal="center" vertical="center"/>
    </xf>
    <xf numFmtId="9" fontId="19" fillId="0" borderId="0" xfId="15" applyFont="1" applyBorder="1" applyAlignment="1">
      <alignment vertical="center"/>
    </xf>
    <xf numFmtId="3" fontId="19" fillId="0" borderId="0" xfId="15" applyNumberFormat="1" applyFont="1" applyBorder="1" applyAlignment="1">
      <alignment horizontal="center" vertical="center"/>
    </xf>
    <xf numFmtId="9" fontId="20" fillId="5" borderId="0" xfId="15" applyFont="1" applyFill="1" applyBorder="1" applyAlignment="1">
      <alignment vertical="center"/>
    </xf>
    <xf numFmtId="3" fontId="20" fillId="5" borderId="0" xfId="15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8" fillId="0" borderId="0" xfId="0" applyNumberFormat="1" applyFont="1" applyAlignment="1">
      <alignment horizontal="center"/>
    </xf>
    <xf numFmtId="3" fontId="21" fillId="0" borderId="0" xfId="0" applyNumberFormat="1" applyFont="1"/>
    <xf numFmtId="3" fontId="21" fillId="0" borderId="0" xfId="0" applyNumberFormat="1" applyFont="1" applyAlignment="1">
      <alignment horizontal="center"/>
    </xf>
    <xf numFmtId="164" fontId="19" fillId="5" borderId="0" xfId="15" applyNumberFormat="1" applyFont="1" applyFill="1" applyBorder="1" applyAlignment="1">
      <alignment horizontal="center" vertical="center"/>
    </xf>
    <xf numFmtId="164" fontId="19" fillId="0" borderId="0" xfId="15" applyNumberFormat="1" applyFont="1" applyBorder="1" applyAlignment="1">
      <alignment horizontal="center" vertical="center"/>
    </xf>
    <xf numFmtId="164" fontId="20" fillId="5" borderId="0" xfId="15" applyNumberFormat="1" applyFont="1" applyFill="1" applyBorder="1" applyAlignment="1">
      <alignment horizontal="center" vertical="center"/>
    </xf>
    <xf numFmtId="164" fontId="21" fillId="0" borderId="0" xfId="15" applyNumberFormat="1" applyFont="1" applyFill="1" applyBorder="1" applyAlignment="1">
      <alignment horizontal="right"/>
    </xf>
    <xf numFmtId="164" fontId="21" fillId="0" borderId="0" xfId="15" applyNumberFormat="1" applyFont="1" applyFill="1" applyBorder="1" applyAlignment="1">
      <alignment horizontal="center"/>
    </xf>
    <xf numFmtId="0" fontId="22" fillId="0" borderId="0" xfId="20" applyFont="1" applyAlignment="1">
      <alignment horizontal="right"/>
      <protection/>
    </xf>
    <xf numFmtId="0" fontId="22" fillId="0" borderId="0" xfId="20" applyFont="1" applyAlignment="1">
      <alignment horizontal="center"/>
      <protection/>
    </xf>
    <xf numFmtId="0" fontId="8" fillId="0" borderId="0" xfId="0" applyFont="1" applyAlignment="1">
      <alignment horizontal="right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9" fontId="19" fillId="0" borderId="4" xfId="15" applyFont="1" applyBorder="1" applyAlignment="1">
      <alignment vertical="center"/>
    </xf>
    <xf numFmtId="3" fontId="19" fillId="0" borderId="4" xfId="15" applyNumberFormat="1" applyFont="1" applyBorder="1" applyAlignment="1">
      <alignment horizontal="center" vertical="center"/>
    </xf>
    <xf numFmtId="164" fontId="19" fillId="0" borderId="4" xfId="15" applyNumberFormat="1" applyFont="1" applyBorder="1" applyAlignment="1">
      <alignment horizontal="center" vertical="center"/>
    </xf>
    <xf numFmtId="9" fontId="14" fillId="5" borderId="4" xfId="15" applyFont="1" applyFill="1" applyBorder="1" applyAlignment="1">
      <alignment vertical="center"/>
    </xf>
    <xf numFmtId="3" fontId="14" fillId="5" borderId="4" xfId="15" applyNumberFormat="1" applyFont="1" applyFill="1" applyBorder="1" applyAlignment="1">
      <alignment horizontal="center" vertical="center"/>
    </xf>
    <xf numFmtId="164" fontId="14" fillId="5" borderId="4" xfId="15" applyNumberFormat="1" applyFont="1" applyFill="1" applyBorder="1" applyAlignment="1">
      <alignment horizontal="center" vertical="center"/>
    </xf>
    <xf numFmtId="164" fontId="14" fillId="5" borderId="5" xfId="15" applyNumberFormat="1" applyFont="1" applyFill="1" applyBorder="1" applyAlignment="1">
      <alignment horizontal="center" vertical="center"/>
    </xf>
    <xf numFmtId="9" fontId="14" fillId="0" borderId="4" xfId="15" applyFont="1" applyBorder="1" applyAlignment="1">
      <alignment vertical="center"/>
    </xf>
    <xf numFmtId="3" fontId="14" fillId="0" borderId="4" xfId="15" applyNumberFormat="1" applyFont="1" applyBorder="1" applyAlignment="1">
      <alignment horizontal="center" vertical="center"/>
    </xf>
    <xf numFmtId="9" fontId="15" fillId="5" borderId="4" xfId="15" applyFont="1" applyFill="1" applyBorder="1" applyAlignment="1">
      <alignment vertical="center"/>
    </xf>
    <xf numFmtId="3" fontId="15" fillId="5" borderId="4" xfId="15" applyNumberFormat="1" applyFont="1" applyFill="1" applyBorder="1" applyAlignment="1">
      <alignment horizontal="center" vertical="center"/>
    </xf>
    <xf numFmtId="164" fontId="14" fillId="0" borderId="4" xfId="15" applyNumberFormat="1" applyFont="1" applyBorder="1" applyAlignment="1">
      <alignment horizontal="center" vertical="center"/>
    </xf>
    <xf numFmtId="0" fontId="21" fillId="0" borderId="0" xfId="0" applyFont="1"/>
    <xf numFmtId="0" fontId="13" fillId="4" borderId="0" xfId="23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9" fontId="0" fillId="0" borderId="0" xfId="15" applyFont="1"/>
    <xf numFmtId="0" fontId="13" fillId="4" borderId="1" xfId="23" applyFont="1" applyFill="1" applyBorder="1" applyAlignment="1">
      <alignment horizontal="center" vertical="center"/>
    </xf>
    <xf numFmtId="0" fontId="13" fillId="4" borderId="0" xfId="23" applyFont="1" applyFill="1" applyBorder="1" applyAlignment="1">
      <alignment horizontal="center" vertical="center"/>
    </xf>
    <xf numFmtId="0" fontId="13" fillId="4" borderId="2" xfId="23" applyFont="1" applyFill="1" applyBorder="1" applyAlignment="1">
      <alignment horizontal="center" vertical="center"/>
    </xf>
    <xf numFmtId="0" fontId="13" fillId="4" borderId="0" xfId="23" applyFont="1" applyFill="1" applyBorder="1" applyAlignment="1">
      <alignment horizontal="center" vertical="center" wrapText="1"/>
    </xf>
    <xf numFmtId="0" fontId="13" fillId="4" borderId="1" xfId="23" applyFont="1" applyFill="1" applyBorder="1" applyAlignment="1">
      <alignment horizontal="center" vertical="center" wrapText="1"/>
    </xf>
    <xf numFmtId="0" fontId="13" fillId="4" borderId="6" xfId="23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3" xfId="21"/>
    <cellStyle name="Normal 2" xfId="22"/>
    <cellStyle name="Good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3FEB7-3ACE-47BD-80D4-DBBCAC6A2F89}">
  <sheetPr>
    <pageSetUpPr fitToPage="1"/>
  </sheetPr>
  <dimension ref="A1:W89"/>
  <sheetViews>
    <sheetView showGridLines="0" showZeros="0" tabSelected="1" zoomScale="80" zoomScaleNormal="80" workbookViewId="0" topLeftCell="A1"/>
  </sheetViews>
  <sheetFormatPr defaultColWidth="9.140625" defaultRowHeight="15" customHeight="1"/>
  <cols>
    <col min="1" max="1" width="13.7109375" style="84" customWidth="1"/>
    <col min="2" max="21" width="12.8515625" style="61" customWidth="1"/>
    <col min="22" max="22" width="11.28125" style="0" customWidth="1"/>
    <col min="23" max="23" width="11.8515625" style="0" customWidth="1"/>
  </cols>
  <sheetData>
    <row r="1" spans="1:21" s="1" customFormat="1" ht="21" customHeight="1">
      <c r="A1" s="59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</row>
    <row r="2" spans="1:21" s="2" customFormat="1" ht="13.5" customHeight="1">
      <c r="A2" s="62">
        <v>2023</v>
      </c>
      <c r="B2" s="63" t="s">
        <v>36</v>
      </c>
      <c r="C2" s="64" t="s">
        <v>37</v>
      </c>
      <c r="D2" s="64" t="s">
        <v>38</v>
      </c>
      <c r="E2" s="64" t="s">
        <v>39</v>
      </c>
      <c r="F2" s="65" t="s">
        <v>40</v>
      </c>
      <c r="G2" s="63" t="s">
        <v>41</v>
      </c>
      <c r="H2" s="64" t="s">
        <v>42</v>
      </c>
      <c r="I2" s="64" t="s">
        <v>43</v>
      </c>
      <c r="J2" s="64" t="s">
        <v>44</v>
      </c>
      <c r="K2" s="65" t="s">
        <v>45</v>
      </c>
      <c r="L2" s="63" t="s">
        <v>46</v>
      </c>
      <c r="M2" s="64" t="s">
        <v>47</v>
      </c>
      <c r="N2" s="64" t="s">
        <v>48</v>
      </c>
      <c r="O2" s="64" t="s">
        <v>49</v>
      </c>
      <c r="P2" s="65" t="s">
        <v>50</v>
      </c>
      <c r="Q2" s="63" t="s">
        <v>51</v>
      </c>
      <c r="R2" s="64" t="s">
        <v>52</v>
      </c>
      <c r="S2" s="64" t="s">
        <v>53</v>
      </c>
      <c r="T2" s="64" t="s">
        <v>54</v>
      </c>
      <c r="U2" s="65" t="s">
        <v>0</v>
      </c>
    </row>
    <row r="3" spans="1:22" s="3" customFormat="1" ht="14.1" customHeight="1">
      <c r="A3" s="66" t="s">
        <v>1</v>
      </c>
      <c r="B3" s="67">
        <v>280360</v>
      </c>
      <c r="C3" s="67">
        <v>103338</v>
      </c>
      <c r="D3" s="67">
        <v>0</v>
      </c>
      <c r="E3" s="67">
        <v>0</v>
      </c>
      <c r="F3" s="67">
        <v>0</v>
      </c>
      <c r="G3" s="67">
        <v>1616</v>
      </c>
      <c r="H3" s="67">
        <v>1400</v>
      </c>
      <c r="I3" s="67">
        <v>0</v>
      </c>
      <c r="J3" s="67">
        <v>0</v>
      </c>
      <c r="K3" s="67">
        <v>0</v>
      </c>
      <c r="L3" s="67">
        <v>0</v>
      </c>
      <c r="M3" s="67">
        <v>0</v>
      </c>
      <c r="N3" s="67">
        <v>0</v>
      </c>
      <c r="O3" s="67">
        <v>0</v>
      </c>
      <c r="P3" s="67">
        <v>0</v>
      </c>
      <c r="Q3" s="67">
        <v>0</v>
      </c>
      <c r="R3" s="67">
        <v>0</v>
      </c>
      <c r="S3" s="67">
        <v>0</v>
      </c>
      <c r="T3" s="67">
        <v>0</v>
      </c>
      <c r="U3" s="67">
        <f aca="true" t="shared" si="0" ref="U3:U14">SUM(B3:T3)</f>
        <v>386714</v>
      </c>
      <c r="V3" s="31"/>
    </row>
    <row r="4" spans="1:23" s="3" customFormat="1" ht="14.1" customHeight="1">
      <c r="A4" s="68" t="s">
        <v>2</v>
      </c>
      <c r="B4" s="69">
        <v>285175</v>
      </c>
      <c r="C4" s="69">
        <v>97838</v>
      </c>
      <c r="D4" s="69">
        <v>0</v>
      </c>
      <c r="E4" s="69">
        <v>0</v>
      </c>
      <c r="F4" s="69">
        <v>0</v>
      </c>
      <c r="G4" s="69">
        <v>1799</v>
      </c>
      <c r="H4" s="69">
        <v>1244</v>
      </c>
      <c r="I4" s="69">
        <v>0</v>
      </c>
      <c r="J4" s="69">
        <v>0</v>
      </c>
      <c r="K4" s="69">
        <v>0</v>
      </c>
      <c r="L4" s="69">
        <v>0</v>
      </c>
      <c r="M4" s="69">
        <v>0</v>
      </c>
      <c r="N4" s="69">
        <v>0</v>
      </c>
      <c r="O4" s="69">
        <v>0</v>
      </c>
      <c r="P4" s="69">
        <v>279</v>
      </c>
      <c r="Q4" s="69">
        <v>0</v>
      </c>
      <c r="R4" s="69">
        <v>0</v>
      </c>
      <c r="S4" s="69">
        <v>0</v>
      </c>
      <c r="T4" s="69">
        <v>0</v>
      </c>
      <c r="U4" s="69">
        <f t="shared" si="0"/>
        <v>386335</v>
      </c>
      <c r="V4" s="31"/>
      <c r="W4" s="34"/>
    </row>
    <row r="5" spans="1:22" s="3" customFormat="1" ht="14.1" customHeight="1">
      <c r="A5" s="66" t="s">
        <v>3</v>
      </c>
      <c r="B5" s="67">
        <v>401898</v>
      </c>
      <c r="C5" s="67">
        <v>126473</v>
      </c>
      <c r="D5" s="67">
        <v>10848</v>
      </c>
      <c r="E5" s="67">
        <v>517</v>
      </c>
      <c r="F5" s="67">
        <v>0</v>
      </c>
      <c r="G5" s="67">
        <v>14218</v>
      </c>
      <c r="H5" s="67">
        <v>8983</v>
      </c>
      <c r="I5" s="67">
        <v>7587</v>
      </c>
      <c r="J5" s="67">
        <v>99</v>
      </c>
      <c r="K5" s="67">
        <v>515</v>
      </c>
      <c r="L5" s="67">
        <v>502</v>
      </c>
      <c r="M5" s="67">
        <v>710</v>
      </c>
      <c r="N5" s="67">
        <v>2934</v>
      </c>
      <c r="O5" s="67">
        <v>0</v>
      </c>
      <c r="P5" s="67">
        <v>1494</v>
      </c>
      <c r="Q5" s="67">
        <v>0</v>
      </c>
      <c r="R5" s="67">
        <v>0</v>
      </c>
      <c r="S5" s="67">
        <v>0</v>
      </c>
      <c r="T5" s="67">
        <v>0</v>
      </c>
      <c r="U5" s="67">
        <f t="shared" si="0"/>
        <v>576778</v>
      </c>
      <c r="V5" s="31"/>
    </row>
    <row r="6" spans="1:23" s="3" customFormat="1" ht="14.1" customHeight="1">
      <c r="A6" s="68" t="s">
        <v>4</v>
      </c>
      <c r="B6" s="69">
        <v>571533</v>
      </c>
      <c r="C6" s="69">
        <v>201088</v>
      </c>
      <c r="D6" s="69">
        <v>144252</v>
      </c>
      <c r="E6" s="69">
        <v>30741</v>
      </c>
      <c r="F6" s="69">
        <v>0</v>
      </c>
      <c r="G6" s="69">
        <v>202047</v>
      </c>
      <c r="H6" s="69">
        <v>72624</v>
      </c>
      <c r="I6" s="69">
        <v>67090</v>
      </c>
      <c r="J6" s="69">
        <v>14245</v>
      </c>
      <c r="K6" s="69">
        <v>4552</v>
      </c>
      <c r="L6" s="69">
        <v>5988</v>
      </c>
      <c r="M6" s="69">
        <v>12145</v>
      </c>
      <c r="N6" s="69">
        <v>33601</v>
      </c>
      <c r="O6" s="69">
        <v>0</v>
      </c>
      <c r="P6" s="69">
        <v>6230</v>
      </c>
      <c r="Q6" s="69">
        <v>1933</v>
      </c>
      <c r="R6" s="69">
        <v>384</v>
      </c>
      <c r="S6" s="69">
        <v>1233</v>
      </c>
      <c r="T6" s="69">
        <v>1017</v>
      </c>
      <c r="U6" s="69">
        <f t="shared" si="0"/>
        <v>1370703</v>
      </c>
      <c r="V6" s="31"/>
      <c r="W6" s="34"/>
    </row>
    <row r="7" spans="1:22" s="3" customFormat="1" ht="14.1" customHeight="1">
      <c r="A7" s="66" t="s">
        <v>5</v>
      </c>
      <c r="B7" s="67">
        <v>697660</v>
      </c>
      <c r="C7" s="67">
        <v>234492</v>
      </c>
      <c r="D7" s="67">
        <v>325592</v>
      </c>
      <c r="E7" s="67">
        <v>158280</v>
      </c>
      <c r="F7" s="67">
        <v>0</v>
      </c>
      <c r="G7" s="67">
        <v>403347</v>
      </c>
      <c r="H7" s="67">
        <v>162605</v>
      </c>
      <c r="I7" s="67">
        <v>182955</v>
      </c>
      <c r="J7" s="67">
        <v>104855</v>
      </c>
      <c r="K7" s="67">
        <v>37299</v>
      </c>
      <c r="L7" s="67">
        <v>40315</v>
      </c>
      <c r="M7" s="67">
        <v>36067</v>
      </c>
      <c r="N7" s="67">
        <v>77499</v>
      </c>
      <c r="O7" s="67">
        <v>6457</v>
      </c>
      <c r="P7" s="67">
        <v>14079</v>
      </c>
      <c r="Q7" s="67">
        <v>15696</v>
      </c>
      <c r="R7" s="67">
        <v>26245</v>
      </c>
      <c r="S7" s="67">
        <v>12355</v>
      </c>
      <c r="T7" s="67">
        <v>6084</v>
      </c>
      <c r="U7" s="67">
        <f t="shared" si="0"/>
        <v>2541882</v>
      </c>
      <c r="V7" s="31"/>
    </row>
    <row r="8" spans="1:23" s="3" customFormat="1" ht="14.1" customHeight="1">
      <c r="A8" s="68" t="s">
        <v>6</v>
      </c>
      <c r="B8" s="69">
        <v>825667</v>
      </c>
      <c r="C8" s="69">
        <v>259940</v>
      </c>
      <c r="D8" s="69">
        <v>451431</v>
      </c>
      <c r="E8" s="69">
        <v>223292</v>
      </c>
      <c r="F8" s="69">
        <v>20024</v>
      </c>
      <c r="G8" s="69">
        <v>567557</v>
      </c>
      <c r="H8" s="69">
        <v>243287</v>
      </c>
      <c r="I8" s="69">
        <v>327739</v>
      </c>
      <c r="J8" s="69">
        <v>187015</v>
      </c>
      <c r="K8" s="69">
        <v>71779</v>
      </c>
      <c r="L8" s="69">
        <v>73397</v>
      </c>
      <c r="M8" s="69">
        <v>95012</v>
      </c>
      <c r="N8" s="69">
        <v>121946</v>
      </c>
      <c r="O8" s="69">
        <v>14242</v>
      </c>
      <c r="P8" s="69">
        <v>25368</v>
      </c>
      <c r="Q8" s="69">
        <v>24491</v>
      </c>
      <c r="R8" s="69">
        <v>49693</v>
      </c>
      <c r="S8" s="69">
        <v>25615</v>
      </c>
      <c r="T8" s="69">
        <v>10315</v>
      </c>
      <c r="U8" s="69">
        <f t="shared" si="0"/>
        <v>3617810</v>
      </c>
      <c r="V8" s="31"/>
      <c r="W8" s="34"/>
    </row>
    <row r="9" spans="1:22" s="3" customFormat="1" ht="14.1" customHeight="1">
      <c r="A9" s="66" t="s">
        <v>7</v>
      </c>
      <c r="B9" s="67">
        <v>935884</v>
      </c>
      <c r="C9" s="67">
        <v>320614</v>
      </c>
      <c r="D9" s="67">
        <v>480890</v>
      </c>
      <c r="E9" s="67">
        <v>277084</v>
      </c>
      <c r="F9" s="67">
        <v>25143</v>
      </c>
      <c r="G9" s="67">
        <v>723779</v>
      </c>
      <c r="H9" s="67">
        <v>300236</v>
      </c>
      <c r="I9" s="67">
        <v>414004</v>
      </c>
      <c r="J9" s="67">
        <v>237180</v>
      </c>
      <c r="K9" s="67">
        <v>89485</v>
      </c>
      <c r="L9" s="67">
        <v>99043</v>
      </c>
      <c r="M9" s="67">
        <v>151909</v>
      </c>
      <c r="N9" s="67">
        <v>174331</v>
      </c>
      <c r="O9" s="67">
        <v>14555</v>
      </c>
      <c r="P9" s="67">
        <v>26200</v>
      </c>
      <c r="Q9" s="67">
        <v>31353</v>
      </c>
      <c r="R9" s="67">
        <v>66371</v>
      </c>
      <c r="S9" s="67">
        <v>31383</v>
      </c>
      <c r="T9" s="67">
        <v>13250</v>
      </c>
      <c r="U9" s="67">
        <f t="shared" si="0"/>
        <v>4412694</v>
      </c>
      <c r="V9" s="31"/>
    </row>
    <row r="10" spans="1:23" s="3" customFormat="1" ht="14.1" customHeight="1">
      <c r="A10" s="68" t="s">
        <v>8</v>
      </c>
      <c r="B10" s="69">
        <v>832491</v>
      </c>
      <c r="C10" s="69">
        <v>298947</v>
      </c>
      <c r="D10" s="69">
        <v>508901</v>
      </c>
      <c r="E10" s="69">
        <v>268319</v>
      </c>
      <c r="F10" s="69">
        <v>24247</v>
      </c>
      <c r="G10" s="69">
        <v>704318</v>
      </c>
      <c r="H10" s="69">
        <v>262797</v>
      </c>
      <c r="I10" s="69">
        <v>395226</v>
      </c>
      <c r="J10" s="69">
        <v>230361</v>
      </c>
      <c r="K10" s="69">
        <v>87498</v>
      </c>
      <c r="L10" s="69">
        <v>84917</v>
      </c>
      <c r="M10" s="69">
        <v>140611</v>
      </c>
      <c r="N10" s="69">
        <v>161695</v>
      </c>
      <c r="O10" s="69">
        <v>15450</v>
      </c>
      <c r="P10" s="69">
        <v>25389</v>
      </c>
      <c r="Q10" s="69">
        <v>28999</v>
      </c>
      <c r="R10" s="69">
        <v>63877</v>
      </c>
      <c r="S10" s="69">
        <v>27658</v>
      </c>
      <c r="T10" s="69">
        <v>12288</v>
      </c>
      <c r="U10" s="69">
        <f t="shared" si="0"/>
        <v>4173989</v>
      </c>
      <c r="V10" s="31"/>
      <c r="W10" s="34"/>
    </row>
    <row r="11" spans="1:22" s="3" customFormat="1" ht="14.1" customHeight="1">
      <c r="A11" s="66" t="s">
        <v>9</v>
      </c>
      <c r="B11" s="67">
        <v>773971</v>
      </c>
      <c r="C11" s="67">
        <v>250727</v>
      </c>
      <c r="D11" s="67">
        <v>436468</v>
      </c>
      <c r="E11" s="67">
        <v>220760</v>
      </c>
      <c r="F11" s="67">
        <v>18593</v>
      </c>
      <c r="G11" s="67">
        <v>570775</v>
      </c>
      <c r="H11" s="67">
        <v>231758</v>
      </c>
      <c r="I11" s="67">
        <v>304944</v>
      </c>
      <c r="J11" s="67">
        <v>172900</v>
      </c>
      <c r="K11" s="67">
        <v>60230</v>
      </c>
      <c r="L11" s="67">
        <v>67657</v>
      </c>
      <c r="M11" s="67">
        <v>84624</v>
      </c>
      <c r="N11" s="67">
        <v>112878</v>
      </c>
      <c r="O11" s="67">
        <v>13146</v>
      </c>
      <c r="P11" s="67">
        <v>23259</v>
      </c>
      <c r="Q11" s="67">
        <v>25640</v>
      </c>
      <c r="R11" s="67">
        <v>30925</v>
      </c>
      <c r="S11" s="67">
        <v>19783</v>
      </c>
      <c r="T11" s="67">
        <v>9434</v>
      </c>
      <c r="U11" s="67">
        <f t="shared" si="0"/>
        <v>3428472</v>
      </c>
      <c r="V11" s="31"/>
    </row>
    <row r="12" spans="1:23" s="3" customFormat="1" ht="14.1" customHeight="1">
      <c r="A12" s="68" t="s">
        <v>10</v>
      </c>
      <c r="B12" s="69">
        <v>689588</v>
      </c>
      <c r="C12" s="69">
        <v>208668</v>
      </c>
      <c r="D12" s="69">
        <v>263281</v>
      </c>
      <c r="E12" s="69">
        <v>125866</v>
      </c>
      <c r="F12" s="69">
        <v>2467</v>
      </c>
      <c r="G12" s="69">
        <v>364453</v>
      </c>
      <c r="H12" s="69">
        <v>119846</v>
      </c>
      <c r="I12" s="69">
        <v>132774</v>
      </c>
      <c r="J12" s="69">
        <v>44424</v>
      </c>
      <c r="K12" s="69">
        <v>11395</v>
      </c>
      <c r="L12" s="69">
        <v>20891</v>
      </c>
      <c r="M12" s="69">
        <v>25117</v>
      </c>
      <c r="N12" s="69">
        <v>57778</v>
      </c>
      <c r="O12" s="69">
        <v>3578</v>
      </c>
      <c r="P12" s="69">
        <v>11708</v>
      </c>
      <c r="Q12" s="69">
        <v>3792</v>
      </c>
      <c r="R12" s="69">
        <v>1197</v>
      </c>
      <c r="S12" s="69">
        <v>4310</v>
      </c>
      <c r="T12" s="69">
        <v>1652</v>
      </c>
      <c r="U12" s="69">
        <f t="shared" si="0"/>
        <v>2092785</v>
      </c>
      <c r="V12" s="31"/>
      <c r="W12" s="34"/>
    </row>
    <row r="13" spans="1:22" s="3" customFormat="1" ht="14.1" customHeight="1">
      <c r="A13" s="66" t="s">
        <v>11</v>
      </c>
      <c r="B13" s="67">
        <v>401678</v>
      </c>
      <c r="C13" s="67">
        <v>110867</v>
      </c>
      <c r="D13" s="67">
        <v>6142</v>
      </c>
      <c r="E13" s="67">
        <v>647</v>
      </c>
      <c r="F13" s="67"/>
      <c r="G13" s="67">
        <v>10919</v>
      </c>
      <c r="H13" s="67">
        <v>2354</v>
      </c>
      <c r="I13" s="67">
        <v>745</v>
      </c>
      <c r="J13" s="67">
        <v>18</v>
      </c>
      <c r="K13" s="67">
        <v>0</v>
      </c>
      <c r="L13" s="67">
        <v>39</v>
      </c>
      <c r="M13" s="67">
        <v>116</v>
      </c>
      <c r="N13" s="67">
        <v>492</v>
      </c>
      <c r="O13" s="67"/>
      <c r="P13" s="67">
        <v>1719</v>
      </c>
      <c r="Q13" s="67">
        <v>0</v>
      </c>
      <c r="R13" s="67">
        <v>0</v>
      </c>
      <c r="S13" s="67">
        <v>0</v>
      </c>
      <c r="T13" s="67">
        <v>3</v>
      </c>
      <c r="U13" s="67">
        <f t="shared" si="0"/>
        <v>535739</v>
      </c>
      <c r="V13" s="31"/>
    </row>
    <row r="14" spans="1:23" s="3" customFormat="1" ht="14.1" customHeight="1" thickBot="1">
      <c r="A14" s="86" t="s">
        <v>12</v>
      </c>
      <c r="B14" s="87">
        <v>376915</v>
      </c>
      <c r="C14" s="87">
        <v>147161</v>
      </c>
      <c r="D14" s="87">
        <v>381</v>
      </c>
      <c r="E14" s="87">
        <v>2</v>
      </c>
      <c r="F14" s="87"/>
      <c r="G14" s="87">
        <v>3130</v>
      </c>
      <c r="H14" s="87">
        <v>1502</v>
      </c>
      <c r="I14" s="87">
        <v>12</v>
      </c>
      <c r="J14" s="87">
        <v>0</v>
      </c>
      <c r="K14" s="87">
        <v>0</v>
      </c>
      <c r="L14" s="87">
        <v>6</v>
      </c>
      <c r="M14" s="87">
        <v>0</v>
      </c>
      <c r="N14" s="87">
        <v>0</v>
      </c>
      <c r="O14" s="87"/>
      <c r="P14" s="87"/>
      <c r="Q14" s="87">
        <v>0</v>
      </c>
      <c r="R14" s="87">
        <v>0</v>
      </c>
      <c r="S14" s="87">
        <v>0</v>
      </c>
      <c r="T14" s="87">
        <v>10</v>
      </c>
      <c r="U14" s="87">
        <f t="shared" si="0"/>
        <v>529119</v>
      </c>
      <c r="V14" s="31"/>
      <c r="W14" s="34"/>
    </row>
    <row r="15" spans="1:22" s="3" customFormat="1" ht="14.1" customHeight="1" thickTop="1">
      <c r="A15" s="70" t="s">
        <v>0</v>
      </c>
      <c r="B15" s="71">
        <f aca="true" t="shared" si="1" ref="B15:U15">SUM(B3:B14)</f>
        <v>7072820</v>
      </c>
      <c r="C15" s="71">
        <f t="shared" si="1"/>
        <v>2360153</v>
      </c>
      <c r="D15" s="71">
        <f t="shared" si="1"/>
        <v>2628186</v>
      </c>
      <c r="E15" s="71">
        <f t="shared" si="1"/>
        <v>1305508</v>
      </c>
      <c r="F15" s="71">
        <f t="shared" si="1"/>
        <v>90474</v>
      </c>
      <c r="G15" s="71">
        <f t="shared" si="1"/>
        <v>3567958</v>
      </c>
      <c r="H15" s="71">
        <f t="shared" si="1"/>
        <v>1408636</v>
      </c>
      <c r="I15" s="71">
        <f t="shared" si="1"/>
        <v>1833076</v>
      </c>
      <c r="J15" s="71">
        <f t="shared" si="1"/>
        <v>991097</v>
      </c>
      <c r="K15" s="71">
        <f t="shared" si="1"/>
        <v>362753</v>
      </c>
      <c r="L15" s="71">
        <f t="shared" si="1"/>
        <v>392755</v>
      </c>
      <c r="M15" s="71">
        <f t="shared" si="1"/>
        <v>546311</v>
      </c>
      <c r="N15" s="71">
        <f t="shared" si="1"/>
        <v>743154</v>
      </c>
      <c r="O15" s="71">
        <f t="shared" si="1"/>
        <v>67428</v>
      </c>
      <c r="P15" s="71">
        <f t="shared" si="1"/>
        <v>135725</v>
      </c>
      <c r="Q15" s="71">
        <f t="shared" si="1"/>
        <v>131904</v>
      </c>
      <c r="R15" s="71">
        <f t="shared" si="1"/>
        <v>238692</v>
      </c>
      <c r="S15" s="71">
        <f t="shared" si="1"/>
        <v>122337</v>
      </c>
      <c r="T15" s="71">
        <f t="shared" si="1"/>
        <v>54053</v>
      </c>
      <c r="U15" s="71">
        <f t="shared" si="1"/>
        <v>24053020</v>
      </c>
      <c r="V15" s="31"/>
    </row>
    <row r="16" spans="1:17" ht="14.2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21" s="2" customFormat="1" ht="13.5" customHeight="1">
      <c r="A17" s="62">
        <v>2022</v>
      </c>
      <c r="B17" s="63" t="str">
        <f aca="true" t="shared" si="2" ref="B17:U17">B2</f>
        <v>Αθήνα</v>
      </c>
      <c r="C17" s="64" t="str">
        <f t="shared" si="2"/>
        <v>Θεσσαλονίκη</v>
      </c>
      <c r="D17" s="64" t="str">
        <f t="shared" si="2"/>
        <v>Ρόδος</v>
      </c>
      <c r="E17" s="64" t="str">
        <f t="shared" si="2"/>
        <v>Κως</v>
      </c>
      <c r="F17" s="65" t="str">
        <f t="shared" si="2"/>
        <v>Kάρπαθος</v>
      </c>
      <c r="G17" s="63" t="str">
        <f t="shared" si="2"/>
        <v>Ηράκλειο</v>
      </c>
      <c r="H17" s="64" t="str">
        <f t="shared" si="2"/>
        <v xml:space="preserve">Χανιά </v>
      </c>
      <c r="I17" s="64" t="str">
        <f t="shared" si="2"/>
        <v>Κέρκυρα</v>
      </c>
      <c r="J17" s="64" t="str">
        <f t="shared" si="2"/>
        <v>Ζάκυνθος</v>
      </c>
      <c r="K17" s="65" t="str">
        <f t="shared" si="2"/>
        <v>Κεφαλονιά</v>
      </c>
      <c r="L17" s="63" t="str">
        <f t="shared" si="2"/>
        <v xml:space="preserve">Άκτιο </v>
      </c>
      <c r="M17" s="64" t="str">
        <f t="shared" si="2"/>
        <v>Μύκονος</v>
      </c>
      <c r="N17" s="64" t="str">
        <f t="shared" si="2"/>
        <v>Σαντορίνη</v>
      </c>
      <c r="O17" s="64" t="str">
        <f t="shared" si="2"/>
        <v>Άραξος</v>
      </c>
      <c r="P17" s="65" t="str">
        <f t="shared" si="2"/>
        <v>Καλαμάτα</v>
      </c>
      <c r="Q17" s="63" t="str">
        <f t="shared" si="2"/>
        <v>Σάμος</v>
      </c>
      <c r="R17" s="64" t="str">
        <f t="shared" si="2"/>
        <v>Σκιάθος</v>
      </c>
      <c r="S17" s="64" t="str">
        <f t="shared" si="2"/>
        <v>Καβάλα</v>
      </c>
      <c r="T17" s="64" t="str">
        <f t="shared" si="2"/>
        <v>Μυτιλήνη</v>
      </c>
      <c r="U17" s="65" t="str">
        <f t="shared" si="2"/>
        <v>Σύνολο</v>
      </c>
    </row>
    <row r="18" spans="1:22" s="3" customFormat="1" ht="14.1" customHeight="1">
      <c r="A18" s="66" t="s">
        <v>1</v>
      </c>
      <c r="B18" s="67">
        <v>123665</v>
      </c>
      <c r="C18" s="67">
        <v>53247</v>
      </c>
      <c r="D18" s="67">
        <v>0</v>
      </c>
      <c r="E18" s="67">
        <v>0</v>
      </c>
      <c r="F18" s="67">
        <v>0</v>
      </c>
      <c r="G18" s="67">
        <v>743</v>
      </c>
      <c r="H18" s="67">
        <v>524</v>
      </c>
      <c r="I18" s="67">
        <v>49</v>
      </c>
      <c r="J18" s="67">
        <v>0</v>
      </c>
      <c r="K18" s="67">
        <v>0</v>
      </c>
      <c r="L18" s="67">
        <v>0</v>
      </c>
      <c r="M18" s="67">
        <v>1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3</v>
      </c>
      <c r="T18" s="67">
        <v>0</v>
      </c>
      <c r="U18" s="67">
        <f aca="true" t="shared" si="3" ref="U18:U29">SUM(B18:T18)</f>
        <v>178232</v>
      </c>
      <c r="V18" s="31"/>
    </row>
    <row r="19" spans="1:23" s="3" customFormat="1" ht="14.1" customHeight="1">
      <c r="A19" s="68" t="s">
        <v>2</v>
      </c>
      <c r="B19" s="69">
        <v>158186</v>
      </c>
      <c r="C19" s="69">
        <v>62663</v>
      </c>
      <c r="D19" s="69">
        <v>0</v>
      </c>
      <c r="E19" s="69">
        <v>0</v>
      </c>
      <c r="F19" s="69">
        <v>0</v>
      </c>
      <c r="G19" s="69">
        <v>538</v>
      </c>
      <c r="H19" s="69">
        <v>899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511</v>
      </c>
      <c r="Q19" s="69">
        <v>0</v>
      </c>
      <c r="R19" s="69">
        <v>0</v>
      </c>
      <c r="S19" s="69">
        <v>1</v>
      </c>
      <c r="T19" s="69">
        <v>0</v>
      </c>
      <c r="U19" s="69">
        <f t="shared" si="3"/>
        <v>222798</v>
      </c>
      <c r="V19" s="31"/>
      <c r="W19" s="34"/>
    </row>
    <row r="20" spans="1:22" s="3" customFormat="1" ht="14.1" customHeight="1">
      <c r="A20" s="66" t="s">
        <v>3</v>
      </c>
      <c r="B20" s="67">
        <v>216194</v>
      </c>
      <c r="C20" s="67">
        <v>94863</v>
      </c>
      <c r="D20" s="67">
        <v>3856</v>
      </c>
      <c r="E20" s="67">
        <v>683</v>
      </c>
      <c r="F20" s="67">
        <v>0</v>
      </c>
      <c r="G20" s="67">
        <v>8030</v>
      </c>
      <c r="H20" s="67">
        <v>6495</v>
      </c>
      <c r="I20" s="67">
        <v>3895</v>
      </c>
      <c r="J20" s="67">
        <v>253</v>
      </c>
      <c r="K20" s="67">
        <v>338</v>
      </c>
      <c r="L20" s="67">
        <v>504</v>
      </c>
      <c r="M20" s="67">
        <v>531</v>
      </c>
      <c r="N20" s="67">
        <v>2425</v>
      </c>
      <c r="O20" s="67">
        <v>27</v>
      </c>
      <c r="P20" s="67">
        <v>2189</v>
      </c>
      <c r="Q20" s="67">
        <v>0</v>
      </c>
      <c r="R20" s="67">
        <v>0</v>
      </c>
      <c r="S20" s="67">
        <v>0</v>
      </c>
      <c r="T20" s="67">
        <v>0</v>
      </c>
      <c r="U20" s="67">
        <f t="shared" si="3"/>
        <v>340283</v>
      </c>
      <c r="V20" s="31"/>
    </row>
    <row r="21" spans="1:23" s="3" customFormat="1" ht="14.1" customHeight="1">
      <c r="A21" s="68" t="s">
        <v>4</v>
      </c>
      <c r="B21" s="69">
        <v>400590</v>
      </c>
      <c r="C21" s="69">
        <v>159924</v>
      </c>
      <c r="D21" s="69">
        <v>111019</v>
      </c>
      <c r="E21" s="69">
        <v>31242</v>
      </c>
      <c r="F21" s="69">
        <v>0</v>
      </c>
      <c r="G21" s="69">
        <v>182274</v>
      </c>
      <c r="H21" s="69">
        <v>65338</v>
      </c>
      <c r="I21" s="69">
        <v>64960</v>
      </c>
      <c r="J21" s="69">
        <v>12095</v>
      </c>
      <c r="K21" s="69">
        <v>5929</v>
      </c>
      <c r="L21" s="69">
        <v>10918</v>
      </c>
      <c r="M21" s="69">
        <v>16798</v>
      </c>
      <c r="N21" s="69">
        <v>36037</v>
      </c>
      <c r="O21" s="69">
        <v>0</v>
      </c>
      <c r="P21" s="69">
        <v>7223</v>
      </c>
      <c r="Q21" s="69">
        <v>1337</v>
      </c>
      <c r="R21" s="69">
        <v>373</v>
      </c>
      <c r="S21" s="69">
        <v>1164</v>
      </c>
      <c r="T21" s="69">
        <v>507</v>
      </c>
      <c r="U21" s="69">
        <f t="shared" si="3"/>
        <v>1107728</v>
      </c>
      <c r="V21" s="31"/>
      <c r="W21" s="34"/>
    </row>
    <row r="22" spans="1:22" s="3" customFormat="1" ht="14.1" customHeight="1">
      <c r="A22" s="66" t="s">
        <v>5</v>
      </c>
      <c r="B22" s="67">
        <v>521373</v>
      </c>
      <c r="C22" s="67">
        <v>202377</v>
      </c>
      <c r="D22" s="67">
        <v>298391</v>
      </c>
      <c r="E22" s="67">
        <v>145320</v>
      </c>
      <c r="F22" s="67">
        <v>6787</v>
      </c>
      <c r="G22" s="67">
        <v>383421</v>
      </c>
      <c r="H22" s="67">
        <v>149335</v>
      </c>
      <c r="I22" s="67">
        <v>168804</v>
      </c>
      <c r="J22" s="67">
        <v>93066</v>
      </c>
      <c r="K22" s="67">
        <v>37783</v>
      </c>
      <c r="L22" s="67">
        <v>38441</v>
      </c>
      <c r="M22" s="67">
        <v>42681</v>
      </c>
      <c r="N22" s="67">
        <v>81770</v>
      </c>
      <c r="O22" s="67">
        <v>4822</v>
      </c>
      <c r="P22" s="67">
        <v>15321</v>
      </c>
      <c r="Q22" s="67">
        <v>13307</v>
      </c>
      <c r="R22" s="67">
        <v>22605</v>
      </c>
      <c r="S22" s="67">
        <v>8897</v>
      </c>
      <c r="T22" s="67">
        <v>4741</v>
      </c>
      <c r="U22" s="67">
        <f t="shared" si="3"/>
        <v>2239242</v>
      </c>
      <c r="V22" s="31"/>
    </row>
    <row r="23" spans="1:23" s="3" customFormat="1" ht="14.1" customHeight="1">
      <c r="A23" s="68" t="s">
        <v>6</v>
      </c>
      <c r="B23" s="69">
        <v>647279</v>
      </c>
      <c r="C23" s="69">
        <v>234680</v>
      </c>
      <c r="D23" s="69">
        <v>431977</v>
      </c>
      <c r="E23" s="69">
        <v>207740</v>
      </c>
      <c r="F23" s="69">
        <v>17032</v>
      </c>
      <c r="G23" s="69">
        <v>543894</v>
      </c>
      <c r="H23" s="69">
        <v>226846</v>
      </c>
      <c r="I23" s="69">
        <v>298237</v>
      </c>
      <c r="J23" s="69">
        <v>166649</v>
      </c>
      <c r="K23" s="69">
        <v>64525</v>
      </c>
      <c r="L23" s="69">
        <v>66130</v>
      </c>
      <c r="M23" s="69">
        <v>99154</v>
      </c>
      <c r="N23" s="69">
        <v>134287</v>
      </c>
      <c r="O23" s="69">
        <v>8752</v>
      </c>
      <c r="P23" s="69">
        <v>26124</v>
      </c>
      <c r="Q23" s="69">
        <v>24036</v>
      </c>
      <c r="R23" s="69">
        <v>40866</v>
      </c>
      <c r="S23" s="69">
        <v>20584</v>
      </c>
      <c r="T23" s="69">
        <v>8669</v>
      </c>
      <c r="U23" s="69">
        <f t="shared" si="3"/>
        <v>3267461</v>
      </c>
      <c r="V23" s="31"/>
      <c r="W23" s="34"/>
    </row>
    <row r="24" spans="1:22" s="3" customFormat="1" ht="14.1" customHeight="1">
      <c r="A24" s="66" t="s">
        <v>7</v>
      </c>
      <c r="B24" s="67">
        <v>819152</v>
      </c>
      <c r="C24" s="67">
        <v>281910</v>
      </c>
      <c r="D24" s="67">
        <v>542220</v>
      </c>
      <c r="E24" s="67">
        <v>266813</v>
      </c>
      <c r="F24" s="67">
        <v>21958</v>
      </c>
      <c r="G24" s="67">
        <v>693533</v>
      </c>
      <c r="H24" s="67">
        <v>280186</v>
      </c>
      <c r="I24" s="67">
        <v>389032</v>
      </c>
      <c r="J24" s="67">
        <v>222345</v>
      </c>
      <c r="K24" s="67">
        <v>88772</v>
      </c>
      <c r="L24" s="67">
        <v>90467</v>
      </c>
      <c r="M24" s="67">
        <v>158927</v>
      </c>
      <c r="N24" s="67">
        <v>190391</v>
      </c>
      <c r="O24" s="67">
        <v>11743</v>
      </c>
      <c r="P24" s="67">
        <v>35184</v>
      </c>
      <c r="Q24" s="67">
        <v>29050</v>
      </c>
      <c r="R24" s="67">
        <v>60358</v>
      </c>
      <c r="S24" s="67">
        <v>26344</v>
      </c>
      <c r="T24" s="67">
        <v>10920</v>
      </c>
      <c r="U24" s="67">
        <f t="shared" si="3"/>
        <v>4219305</v>
      </c>
      <c r="V24" s="31"/>
    </row>
    <row r="25" spans="1:23" s="3" customFormat="1" ht="14.1" customHeight="1">
      <c r="A25" s="68" t="s">
        <v>8</v>
      </c>
      <c r="B25" s="69">
        <v>762294</v>
      </c>
      <c r="C25" s="69">
        <v>263837</v>
      </c>
      <c r="D25" s="69">
        <v>508333</v>
      </c>
      <c r="E25" s="69">
        <v>256286</v>
      </c>
      <c r="F25" s="69">
        <v>21998</v>
      </c>
      <c r="G25" s="69">
        <v>683784</v>
      </c>
      <c r="H25" s="69">
        <v>245575</v>
      </c>
      <c r="I25" s="69">
        <v>373847</v>
      </c>
      <c r="J25" s="69">
        <v>214739</v>
      </c>
      <c r="K25" s="69">
        <v>86086</v>
      </c>
      <c r="L25" s="69">
        <v>81895</v>
      </c>
      <c r="M25" s="69">
        <v>147774</v>
      </c>
      <c r="N25" s="69">
        <v>178571</v>
      </c>
      <c r="O25" s="69">
        <v>10857</v>
      </c>
      <c r="P25" s="69">
        <v>31105</v>
      </c>
      <c r="Q25" s="69">
        <v>29862</v>
      </c>
      <c r="R25" s="69">
        <v>61090</v>
      </c>
      <c r="S25" s="69">
        <v>25679</v>
      </c>
      <c r="T25" s="69">
        <v>11570</v>
      </c>
      <c r="U25" s="69">
        <f t="shared" si="3"/>
        <v>3995182</v>
      </c>
      <c r="V25" s="31"/>
      <c r="W25" s="34"/>
    </row>
    <row r="26" spans="1:22" s="3" customFormat="1" ht="14.1" customHeight="1">
      <c r="A26" s="66" t="s">
        <v>9</v>
      </c>
      <c r="B26" s="67">
        <v>679064</v>
      </c>
      <c r="C26" s="67">
        <v>213104</v>
      </c>
      <c r="D26" s="67">
        <v>409604</v>
      </c>
      <c r="E26" s="67">
        <v>205529</v>
      </c>
      <c r="F26" s="67">
        <v>17323</v>
      </c>
      <c r="G26" s="67">
        <v>543074</v>
      </c>
      <c r="H26" s="67">
        <v>207700</v>
      </c>
      <c r="I26" s="67">
        <v>276125</v>
      </c>
      <c r="J26" s="67">
        <v>156447</v>
      </c>
      <c r="K26" s="67">
        <v>57229</v>
      </c>
      <c r="L26" s="67">
        <v>61630</v>
      </c>
      <c r="M26" s="67">
        <v>86410</v>
      </c>
      <c r="N26" s="67">
        <v>128764</v>
      </c>
      <c r="O26" s="67">
        <v>10204</v>
      </c>
      <c r="P26" s="67">
        <v>27771</v>
      </c>
      <c r="Q26" s="67">
        <v>23382</v>
      </c>
      <c r="R26" s="67">
        <v>33956</v>
      </c>
      <c r="S26" s="67">
        <v>15134</v>
      </c>
      <c r="T26" s="67">
        <v>8870</v>
      </c>
      <c r="U26" s="67">
        <f t="shared" si="3"/>
        <v>3161320</v>
      </c>
      <c r="V26" s="31"/>
    </row>
    <row r="27" spans="1:23" s="3" customFormat="1" ht="14.1" customHeight="1">
      <c r="A27" s="68" t="s">
        <v>10</v>
      </c>
      <c r="B27" s="69">
        <v>574397</v>
      </c>
      <c r="C27" s="69">
        <v>180110</v>
      </c>
      <c r="D27" s="69">
        <v>242334</v>
      </c>
      <c r="E27" s="69">
        <v>125368</v>
      </c>
      <c r="F27" s="69">
        <v>2991</v>
      </c>
      <c r="G27" s="69">
        <v>354279</v>
      </c>
      <c r="H27" s="69">
        <v>110799</v>
      </c>
      <c r="I27" s="69">
        <v>115170</v>
      </c>
      <c r="J27" s="69">
        <v>36896</v>
      </c>
      <c r="K27" s="69">
        <v>12048</v>
      </c>
      <c r="L27" s="69">
        <v>22020</v>
      </c>
      <c r="M27" s="69">
        <v>23967</v>
      </c>
      <c r="N27" s="69">
        <v>60573</v>
      </c>
      <c r="O27" s="69">
        <v>3052</v>
      </c>
      <c r="P27" s="69">
        <v>13150</v>
      </c>
      <c r="Q27" s="69">
        <v>3619</v>
      </c>
      <c r="R27" s="69">
        <v>1305</v>
      </c>
      <c r="S27" s="69">
        <v>2524</v>
      </c>
      <c r="T27" s="69">
        <v>1460</v>
      </c>
      <c r="U27" s="69">
        <f t="shared" si="3"/>
        <v>1886062</v>
      </c>
      <c r="V27" s="31"/>
      <c r="W27" s="34"/>
    </row>
    <row r="28" spans="1:22" s="3" customFormat="1" ht="14.1" customHeight="1">
      <c r="A28" s="66" t="s">
        <v>11</v>
      </c>
      <c r="B28" s="67">
        <v>346180</v>
      </c>
      <c r="C28" s="67">
        <v>102324</v>
      </c>
      <c r="D28" s="67">
        <v>767</v>
      </c>
      <c r="E28" s="67">
        <v>216</v>
      </c>
      <c r="F28" s="67">
        <v>0</v>
      </c>
      <c r="G28" s="67">
        <v>8814</v>
      </c>
      <c r="H28" s="67">
        <v>1898</v>
      </c>
      <c r="I28" s="67">
        <v>902</v>
      </c>
      <c r="J28" s="67">
        <v>104</v>
      </c>
      <c r="K28" s="67">
        <v>165</v>
      </c>
      <c r="L28" s="67">
        <v>98</v>
      </c>
      <c r="M28" s="67">
        <v>121</v>
      </c>
      <c r="N28" s="67">
        <v>1119</v>
      </c>
      <c r="O28" s="67">
        <v>0</v>
      </c>
      <c r="P28" s="67">
        <v>1482</v>
      </c>
      <c r="Q28" s="67">
        <v>0</v>
      </c>
      <c r="R28" s="67">
        <v>5</v>
      </c>
      <c r="S28" s="67">
        <v>148</v>
      </c>
      <c r="T28" s="67">
        <v>0</v>
      </c>
      <c r="U28" s="67">
        <f t="shared" si="3"/>
        <v>464343</v>
      </c>
      <c r="V28" s="31"/>
    </row>
    <row r="29" spans="1:23" s="3" customFormat="1" ht="14.1" customHeight="1" thickBot="1">
      <c r="A29" s="86" t="s">
        <v>12</v>
      </c>
      <c r="B29" s="87">
        <v>303853</v>
      </c>
      <c r="C29" s="87">
        <v>126920</v>
      </c>
      <c r="D29" s="87">
        <v>0</v>
      </c>
      <c r="E29" s="87">
        <v>0</v>
      </c>
      <c r="F29" s="87">
        <v>0</v>
      </c>
      <c r="G29" s="87">
        <v>3344</v>
      </c>
      <c r="H29" s="87">
        <v>1364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211</v>
      </c>
      <c r="T29" s="87">
        <v>0</v>
      </c>
      <c r="U29" s="87">
        <f t="shared" si="3"/>
        <v>435692</v>
      </c>
      <c r="V29" s="31"/>
      <c r="W29" s="34"/>
    </row>
    <row r="30" spans="1:22" s="3" customFormat="1" ht="14.1" customHeight="1" thickTop="1">
      <c r="A30" s="70" t="s">
        <v>0</v>
      </c>
      <c r="B30" s="71">
        <f aca="true" t="shared" si="4" ref="B30:U30">SUM(B18:B29)</f>
        <v>5552227</v>
      </c>
      <c r="C30" s="71">
        <f t="shared" si="4"/>
        <v>1975959</v>
      </c>
      <c r="D30" s="71">
        <f t="shared" si="4"/>
        <v>2548501</v>
      </c>
      <c r="E30" s="71">
        <f t="shared" si="4"/>
        <v>1239197</v>
      </c>
      <c r="F30" s="71">
        <f t="shared" si="4"/>
        <v>88089</v>
      </c>
      <c r="G30" s="71">
        <f t="shared" si="4"/>
        <v>3405728</v>
      </c>
      <c r="H30" s="71">
        <f t="shared" si="4"/>
        <v>1296959</v>
      </c>
      <c r="I30" s="71">
        <f t="shared" si="4"/>
        <v>1691021</v>
      </c>
      <c r="J30" s="71">
        <f t="shared" si="4"/>
        <v>902594</v>
      </c>
      <c r="K30" s="71">
        <f t="shared" si="4"/>
        <v>352875</v>
      </c>
      <c r="L30" s="71">
        <f t="shared" si="4"/>
        <v>372103</v>
      </c>
      <c r="M30" s="71">
        <f t="shared" si="4"/>
        <v>576364</v>
      </c>
      <c r="N30" s="71">
        <f t="shared" si="4"/>
        <v>813937</v>
      </c>
      <c r="O30" s="71">
        <f t="shared" si="4"/>
        <v>49457</v>
      </c>
      <c r="P30" s="71">
        <f t="shared" si="4"/>
        <v>160060</v>
      </c>
      <c r="Q30" s="71">
        <f t="shared" si="4"/>
        <v>124593</v>
      </c>
      <c r="R30" s="71">
        <f t="shared" si="4"/>
        <v>220558</v>
      </c>
      <c r="S30" s="71">
        <f t="shared" si="4"/>
        <v>100689</v>
      </c>
      <c r="T30" s="71">
        <f t="shared" si="4"/>
        <v>46737</v>
      </c>
      <c r="U30" s="71">
        <f t="shared" si="4"/>
        <v>21517648</v>
      </c>
      <c r="V30" s="31"/>
    </row>
    <row r="31" spans="1:23" s="3" customFormat="1" ht="14.1" customHeight="1" hidden="1" thickBot="1">
      <c r="A31" s="86" t="str">
        <f>A15</f>
        <v>Σύνολο</v>
      </c>
      <c r="B31" s="87">
        <f aca="true" t="shared" si="5" ref="B31:U31">SUM(B18:B29)</f>
        <v>5552227</v>
      </c>
      <c r="C31" s="87">
        <f t="shared" si="5"/>
        <v>1975959</v>
      </c>
      <c r="D31" s="87">
        <f t="shared" si="5"/>
        <v>2548501</v>
      </c>
      <c r="E31" s="87">
        <f t="shared" si="5"/>
        <v>1239197</v>
      </c>
      <c r="F31" s="87">
        <f t="shared" si="5"/>
        <v>88089</v>
      </c>
      <c r="G31" s="87">
        <f t="shared" si="5"/>
        <v>3405728</v>
      </c>
      <c r="H31" s="87">
        <f t="shared" si="5"/>
        <v>1296959</v>
      </c>
      <c r="I31" s="87">
        <f t="shared" si="5"/>
        <v>1691021</v>
      </c>
      <c r="J31" s="87">
        <f t="shared" si="5"/>
        <v>902594</v>
      </c>
      <c r="K31" s="87">
        <f t="shared" si="5"/>
        <v>352875</v>
      </c>
      <c r="L31" s="87">
        <f t="shared" si="5"/>
        <v>372103</v>
      </c>
      <c r="M31" s="87">
        <f t="shared" si="5"/>
        <v>576364</v>
      </c>
      <c r="N31" s="87">
        <f t="shared" si="5"/>
        <v>813937</v>
      </c>
      <c r="O31" s="87">
        <f t="shared" si="5"/>
        <v>49457</v>
      </c>
      <c r="P31" s="87">
        <f t="shared" si="5"/>
        <v>160060</v>
      </c>
      <c r="Q31" s="87">
        <f t="shared" si="5"/>
        <v>124593</v>
      </c>
      <c r="R31" s="87">
        <f t="shared" si="5"/>
        <v>220558</v>
      </c>
      <c r="S31" s="87">
        <f t="shared" si="5"/>
        <v>100689</v>
      </c>
      <c r="T31" s="87">
        <f t="shared" si="5"/>
        <v>46737</v>
      </c>
      <c r="U31" s="87">
        <f t="shared" si="5"/>
        <v>21517648</v>
      </c>
      <c r="V31" s="31"/>
      <c r="W31" s="34"/>
    </row>
    <row r="32" spans="1:21" s="3" customFormat="1" ht="14.1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61"/>
      <c r="S32" s="61"/>
      <c r="T32" s="61"/>
      <c r="U32" s="61"/>
    </row>
    <row r="33" spans="1:21" s="2" customFormat="1" ht="13.5" customHeight="1">
      <c r="A33" s="62">
        <v>2019</v>
      </c>
      <c r="B33" s="63" t="str">
        <f aca="true" t="shared" si="6" ref="B33:U33">B2</f>
        <v>Αθήνα</v>
      </c>
      <c r="C33" s="64" t="str">
        <f t="shared" si="6"/>
        <v>Θεσσαλονίκη</v>
      </c>
      <c r="D33" s="64" t="str">
        <f t="shared" si="6"/>
        <v>Ρόδος</v>
      </c>
      <c r="E33" s="64" t="str">
        <f t="shared" si="6"/>
        <v>Κως</v>
      </c>
      <c r="F33" s="65" t="str">
        <f t="shared" si="6"/>
        <v>Kάρπαθος</v>
      </c>
      <c r="G33" s="63" t="str">
        <f t="shared" si="6"/>
        <v>Ηράκλειο</v>
      </c>
      <c r="H33" s="64" t="str">
        <f t="shared" si="6"/>
        <v xml:space="preserve">Χανιά </v>
      </c>
      <c r="I33" s="64" t="str">
        <f t="shared" si="6"/>
        <v>Κέρκυρα</v>
      </c>
      <c r="J33" s="64" t="str">
        <f t="shared" si="6"/>
        <v>Ζάκυνθος</v>
      </c>
      <c r="K33" s="65" t="str">
        <f t="shared" si="6"/>
        <v>Κεφαλονιά</v>
      </c>
      <c r="L33" s="63" t="str">
        <f t="shared" si="6"/>
        <v xml:space="preserve">Άκτιο </v>
      </c>
      <c r="M33" s="64" t="str">
        <f t="shared" si="6"/>
        <v>Μύκονος</v>
      </c>
      <c r="N33" s="64" t="str">
        <f t="shared" si="6"/>
        <v>Σαντορίνη</v>
      </c>
      <c r="O33" s="64" t="str">
        <f t="shared" si="6"/>
        <v>Άραξος</v>
      </c>
      <c r="P33" s="65" t="str">
        <f t="shared" si="6"/>
        <v>Καλαμάτα</v>
      </c>
      <c r="Q33" s="63" t="str">
        <f t="shared" si="6"/>
        <v>Σάμος</v>
      </c>
      <c r="R33" s="64" t="str">
        <f t="shared" si="6"/>
        <v>Σκιάθος</v>
      </c>
      <c r="S33" s="64" t="str">
        <f t="shared" si="6"/>
        <v>Καβάλα</v>
      </c>
      <c r="T33" s="64" t="str">
        <f t="shared" si="6"/>
        <v>Μυτιλήνη</v>
      </c>
      <c r="U33" s="65" t="str">
        <f t="shared" si="6"/>
        <v>Σύνολο</v>
      </c>
    </row>
    <row r="34" spans="1:22" s="3" customFormat="1" ht="14.1" customHeight="1">
      <c r="A34" s="66" t="s">
        <v>1</v>
      </c>
      <c r="B34" s="67">
        <v>271630</v>
      </c>
      <c r="C34" s="67">
        <v>100085</v>
      </c>
      <c r="D34" s="67">
        <v>48</v>
      </c>
      <c r="E34" s="67">
        <v>0</v>
      </c>
      <c r="F34" s="67">
        <v>0</v>
      </c>
      <c r="G34" s="67">
        <v>1738</v>
      </c>
      <c r="H34" s="67">
        <v>1465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36</v>
      </c>
      <c r="O34" s="67">
        <v>0</v>
      </c>
      <c r="P34" s="67">
        <v>0</v>
      </c>
      <c r="Q34" s="67">
        <v>0</v>
      </c>
      <c r="R34" s="67">
        <v>0</v>
      </c>
      <c r="S34" s="67">
        <v>1094</v>
      </c>
      <c r="T34" s="67">
        <v>17</v>
      </c>
      <c r="U34" s="67">
        <f aca="true" t="shared" si="7" ref="U34:U45">SUM(B34:T34)</f>
        <v>376113</v>
      </c>
      <c r="V34" s="31"/>
    </row>
    <row r="35" spans="1:23" s="3" customFormat="1" ht="14.1" customHeight="1">
      <c r="A35" s="68" t="s">
        <v>2</v>
      </c>
      <c r="B35" s="69">
        <v>251571</v>
      </c>
      <c r="C35" s="69">
        <v>98359</v>
      </c>
      <c r="D35" s="69">
        <v>0</v>
      </c>
      <c r="E35" s="69">
        <v>0</v>
      </c>
      <c r="F35" s="69">
        <v>0</v>
      </c>
      <c r="G35" s="69">
        <v>6587</v>
      </c>
      <c r="H35" s="69">
        <v>1498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118</v>
      </c>
      <c r="O35" s="69">
        <v>0</v>
      </c>
      <c r="P35" s="69">
        <v>248</v>
      </c>
      <c r="Q35" s="69">
        <v>0</v>
      </c>
      <c r="R35" s="69">
        <v>0</v>
      </c>
      <c r="S35" s="69">
        <v>0</v>
      </c>
      <c r="T35" s="69">
        <v>0</v>
      </c>
      <c r="U35" s="69">
        <f t="shared" si="7"/>
        <v>358381</v>
      </c>
      <c r="V35" s="31"/>
      <c r="W35" s="34"/>
    </row>
    <row r="36" spans="1:22" s="3" customFormat="1" ht="14.1" customHeight="1">
      <c r="A36" s="66" t="s">
        <v>3</v>
      </c>
      <c r="B36" s="67">
        <v>356299</v>
      </c>
      <c r="C36" s="67">
        <v>123494</v>
      </c>
      <c r="D36" s="67">
        <v>94</v>
      </c>
      <c r="E36" s="67">
        <v>168</v>
      </c>
      <c r="F36" s="67">
        <v>0</v>
      </c>
      <c r="G36" s="67">
        <v>10228</v>
      </c>
      <c r="H36" s="67">
        <v>2017</v>
      </c>
      <c r="I36" s="67">
        <v>508</v>
      </c>
      <c r="J36" s="67">
        <v>150</v>
      </c>
      <c r="K36" s="67">
        <v>0</v>
      </c>
      <c r="L36" s="67">
        <v>248</v>
      </c>
      <c r="M36" s="67">
        <v>0</v>
      </c>
      <c r="N36" s="67">
        <v>695</v>
      </c>
      <c r="O36" s="67">
        <v>0</v>
      </c>
      <c r="P36" s="67">
        <v>1833</v>
      </c>
      <c r="Q36" s="67">
        <v>0</v>
      </c>
      <c r="R36" s="67">
        <v>0</v>
      </c>
      <c r="S36" s="67">
        <v>0</v>
      </c>
      <c r="T36" s="67">
        <v>0</v>
      </c>
      <c r="U36" s="67">
        <f t="shared" si="7"/>
        <v>495734</v>
      </c>
      <c r="V36" s="31"/>
    </row>
    <row r="37" spans="1:23" s="3" customFormat="1" ht="14.1" customHeight="1">
      <c r="A37" s="68" t="s">
        <v>4</v>
      </c>
      <c r="B37" s="69">
        <v>511163</v>
      </c>
      <c r="C37" s="69">
        <v>190003</v>
      </c>
      <c r="D37" s="69">
        <v>102683</v>
      </c>
      <c r="E37" s="69">
        <v>31851</v>
      </c>
      <c r="F37" s="69">
        <v>601</v>
      </c>
      <c r="G37" s="69">
        <v>185666</v>
      </c>
      <c r="H37" s="69">
        <v>71079</v>
      </c>
      <c r="I37" s="69">
        <v>62690</v>
      </c>
      <c r="J37" s="69">
        <v>10538</v>
      </c>
      <c r="K37" s="69">
        <v>7606</v>
      </c>
      <c r="L37" s="69">
        <v>4444</v>
      </c>
      <c r="M37" s="69">
        <v>18189</v>
      </c>
      <c r="N37" s="69">
        <v>26927</v>
      </c>
      <c r="O37" s="69">
        <v>351</v>
      </c>
      <c r="P37" s="69">
        <v>5507</v>
      </c>
      <c r="Q37" s="69">
        <v>1247</v>
      </c>
      <c r="R37" s="69">
        <v>55</v>
      </c>
      <c r="S37" s="69">
        <v>906</v>
      </c>
      <c r="T37" s="69">
        <v>820</v>
      </c>
      <c r="U37" s="69">
        <f t="shared" si="7"/>
        <v>1232326</v>
      </c>
      <c r="V37" s="31"/>
      <c r="W37" s="34"/>
    </row>
    <row r="38" spans="1:22" s="3" customFormat="1" ht="14.1" customHeight="1">
      <c r="A38" s="66" t="s">
        <v>5</v>
      </c>
      <c r="B38" s="67">
        <v>593359</v>
      </c>
      <c r="C38" s="67">
        <v>226466</v>
      </c>
      <c r="D38" s="67">
        <v>285172</v>
      </c>
      <c r="E38" s="67">
        <v>154106</v>
      </c>
      <c r="F38" s="67">
        <v>8351</v>
      </c>
      <c r="G38" s="67">
        <v>402172</v>
      </c>
      <c r="H38" s="67">
        <v>152538</v>
      </c>
      <c r="I38" s="67">
        <v>176333</v>
      </c>
      <c r="J38" s="67">
        <v>106219</v>
      </c>
      <c r="K38" s="67">
        <v>41022</v>
      </c>
      <c r="L38" s="67">
        <v>31678</v>
      </c>
      <c r="M38" s="67">
        <v>43843</v>
      </c>
      <c r="N38" s="67">
        <v>59865</v>
      </c>
      <c r="O38" s="67">
        <v>8000</v>
      </c>
      <c r="P38" s="67">
        <v>16868</v>
      </c>
      <c r="Q38" s="67">
        <v>14399</v>
      </c>
      <c r="R38" s="67">
        <v>21450</v>
      </c>
      <c r="S38" s="67">
        <v>13813</v>
      </c>
      <c r="T38" s="67">
        <v>6582</v>
      </c>
      <c r="U38" s="67">
        <f t="shared" si="7"/>
        <v>2362236</v>
      </c>
      <c r="V38" s="31"/>
    </row>
    <row r="39" spans="1:23" s="3" customFormat="1" ht="14.1" customHeight="1">
      <c r="A39" s="68" t="s">
        <v>6</v>
      </c>
      <c r="B39" s="69">
        <v>699035</v>
      </c>
      <c r="C39" s="69">
        <v>276261</v>
      </c>
      <c r="D39" s="69">
        <v>410082</v>
      </c>
      <c r="E39" s="69">
        <v>207823</v>
      </c>
      <c r="F39" s="69">
        <v>20174</v>
      </c>
      <c r="G39" s="69">
        <v>543179</v>
      </c>
      <c r="H39" s="69">
        <v>203092</v>
      </c>
      <c r="I39" s="69">
        <v>263264</v>
      </c>
      <c r="J39" s="69">
        <v>161632</v>
      </c>
      <c r="K39" s="69">
        <v>62848</v>
      </c>
      <c r="L39" s="69">
        <v>58891</v>
      </c>
      <c r="M39" s="69">
        <v>82394</v>
      </c>
      <c r="N39" s="69">
        <v>91335</v>
      </c>
      <c r="O39" s="69">
        <v>18947</v>
      </c>
      <c r="P39" s="69">
        <v>27888</v>
      </c>
      <c r="Q39" s="69">
        <v>26661</v>
      </c>
      <c r="R39" s="69">
        <v>35894</v>
      </c>
      <c r="S39" s="69">
        <v>24672</v>
      </c>
      <c r="T39" s="69">
        <v>11539</v>
      </c>
      <c r="U39" s="69">
        <f t="shared" si="7"/>
        <v>3225611</v>
      </c>
      <c r="V39" s="31"/>
      <c r="W39" s="34"/>
    </row>
    <row r="40" spans="1:22" s="3" customFormat="1" ht="14.1" customHeight="1">
      <c r="A40" s="66" t="s">
        <v>7</v>
      </c>
      <c r="B40" s="67">
        <v>864861</v>
      </c>
      <c r="C40" s="67">
        <v>314485</v>
      </c>
      <c r="D40" s="67">
        <v>478715</v>
      </c>
      <c r="E40" s="67">
        <v>247169</v>
      </c>
      <c r="F40" s="67">
        <v>24357</v>
      </c>
      <c r="G40" s="67">
        <v>646822</v>
      </c>
      <c r="H40" s="67">
        <v>223940</v>
      </c>
      <c r="I40" s="67">
        <v>317577</v>
      </c>
      <c r="J40" s="67">
        <v>204052</v>
      </c>
      <c r="K40" s="67">
        <v>76809</v>
      </c>
      <c r="L40" s="67">
        <v>75183</v>
      </c>
      <c r="M40" s="67">
        <v>119895</v>
      </c>
      <c r="N40" s="67">
        <v>114836</v>
      </c>
      <c r="O40" s="67">
        <v>20183</v>
      </c>
      <c r="P40" s="67">
        <v>29563</v>
      </c>
      <c r="Q40" s="67">
        <v>32574</v>
      </c>
      <c r="R40" s="67">
        <v>48264</v>
      </c>
      <c r="S40" s="67">
        <v>28311</v>
      </c>
      <c r="T40" s="67">
        <v>14392</v>
      </c>
      <c r="U40" s="67">
        <f t="shared" si="7"/>
        <v>3881988</v>
      </c>
      <c r="V40" s="31"/>
    </row>
    <row r="41" spans="1:23" s="3" customFormat="1" ht="14.1" customHeight="1">
      <c r="A41" s="68" t="s">
        <v>8</v>
      </c>
      <c r="B41" s="69">
        <v>876070</v>
      </c>
      <c r="C41" s="69">
        <v>296237</v>
      </c>
      <c r="D41" s="69">
        <v>477405</v>
      </c>
      <c r="E41" s="69">
        <v>248652</v>
      </c>
      <c r="F41" s="69">
        <v>26264</v>
      </c>
      <c r="G41" s="69">
        <v>651055</v>
      </c>
      <c r="H41" s="69">
        <v>205323</v>
      </c>
      <c r="I41" s="69">
        <v>309733</v>
      </c>
      <c r="J41" s="69">
        <v>200245</v>
      </c>
      <c r="K41" s="69">
        <v>77555</v>
      </c>
      <c r="L41" s="69">
        <v>65780</v>
      </c>
      <c r="M41" s="69">
        <v>118961</v>
      </c>
      <c r="N41" s="69">
        <v>107874</v>
      </c>
      <c r="O41" s="69">
        <v>18032</v>
      </c>
      <c r="P41" s="69">
        <v>32673</v>
      </c>
      <c r="Q41" s="69">
        <v>31288</v>
      </c>
      <c r="R41" s="69">
        <v>49396</v>
      </c>
      <c r="S41" s="69">
        <v>28744</v>
      </c>
      <c r="T41" s="69">
        <v>14294</v>
      </c>
      <c r="U41" s="69">
        <f t="shared" si="7"/>
        <v>3835581</v>
      </c>
      <c r="V41" s="31"/>
      <c r="W41" s="34"/>
    </row>
    <row r="42" spans="1:22" s="3" customFormat="1" ht="14.1" customHeight="1">
      <c r="A42" s="66" t="s">
        <v>9</v>
      </c>
      <c r="B42" s="67">
        <v>734112</v>
      </c>
      <c r="C42" s="67">
        <v>251622</v>
      </c>
      <c r="D42" s="67">
        <v>388577</v>
      </c>
      <c r="E42" s="67">
        <v>191725</v>
      </c>
      <c r="F42" s="67">
        <v>17511</v>
      </c>
      <c r="G42" s="67">
        <v>536058</v>
      </c>
      <c r="H42" s="67">
        <v>181111</v>
      </c>
      <c r="I42" s="67">
        <v>237129</v>
      </c>
      <c r="J42" s="67">
        <v>146825</v>
      </c>
      <c r="K42" s="67">
        <v>53098</v>
      </c>
      <c r="L42" s="67">
        <v>53100</v>
      </c>
      <c r="M42" s="67">
        <v>67914</v>
      </c>
      <c r="N42" s="67">
        <v>79854</v>
      </c>
      <c r="O42" s="67">
        <v>14658</v>
      </c>
      <c r="P42" s="67">
        <v>28136</v>
      </c>
      <c r="Q42" s="67">
        <v>26320</v>
      </c>
      <c r="R42" s="67">
        <v>25861</v>
      </c>
      <c r="S42" s="67">
        <v>19834</v>
      </c>
      <c r="T42" s="67">
        <v>10366</v>
      </c>
      <c r="U42" s="67">
        <f t="shared" si="7"/>
        <v>3063811</v>
      </c>
      <c r="V42" s="31"/>
    </row>
    <row r="43" spans="1:23" s="3" customFormat="1" ht="14.1" customHeight="1">
      <c r="A43" s="68" t="s">
        <v>10</v>
      </c>
      <c r="B43" s="69">
        <v>563672</v>
      </c>
      <c r="C43" s="69">
        <v>198624</v>
      </c>
      <c r="D43" s="69">
        <v>200147</v>
      </c>
      <c r="E43" s="69">
        <v>96720</v>
      </c>
      <c r="F43" s="69">
        <v>1827</v>
      </c>
      <c r="G43" s="69">
        <v>299069</v>
      </c>
      <c r="H43" s="69">
        <v>95557</v>
      </c>
      <c r="I43" s="69">
        <v>89576</v>
      </c>
      <c r="J43" s="69">
        <v>26877</v>
      </c>
      <c r="K43" s="69">
        <v>11391</v>
      </c>
      <c r="L43" s="69">
        <v>11348</v>
      </c>
      <c r="M43" s="69">
        <v>22885</v>
      </c>
      <c r="N43" s="69">
        <v>38035</v>
      </c>
      <c r="O43" s="69">
        <v>4283</v>
      </c>
      <c r="P43" s="69">
        <v>9586</v>
      </c>
      <c r="Q43" s="69">
        <v>4664</v>
      </c>
      <c r="R43" s="69">
        <v>984</v>
      </c>
      <c r="S43" s="69">
        <v>5518</v>
      </c>
      <c r="T43" s="69">
        <v>808</v>
      </c>
      <c r="U43" s="69">
        <f t="shared" si="7"/>
        <v>1681571</v>
      </c>
      <c r="V43" s="31"/>
      <c r="W43" s="34"/>
    </row>
    <row r="44" spans="1:22" s="3" customFormat="1" ht="14.1" customHeight="1">
      <c r="A44" s="66" t="s">
        <v>11</v>
      </c>
      <c r="B44" s="67">
        <v>390904</v>
      </c>
      <c r="C44" s="67">
        <v>119238</v>
      </c>
      <c r="D44" s="67">
        <v>373</v>
      </c>
      <c r="E44" s="67">
        <v>69</v>
      </c>
      <c r="F44" s="67">
        <v>0</v>
      </c>
      <c r="G44" s="67">
        <v>16178</v>
      </c>
      <c r="H44" s="67">
        <v>2378</v>
      </c>
      <c r="I44" s="67">
        <v>465</v>
      </c>
      <c r="J44" s="67">
        <v>0</v>
      </c>
      <c r="K44" s="67">
        <v>0</v>
      </c>
      <c r="L44" s="67">
        <v>26</v>
      </c>
      <c r="M44" s="67">
        <v>0</v>
      </c>
      <c r="N44" s="67">
        <v>424</v>
      </c>
      <c r="O44" s="67">
        <v>0</v>
      </c>
      <c r="P44" s="67">
        <v>1062</v>
      </c>
      <c r="Q44" s="67">
        <v>0</v>
      </c>
      <c r="R44" s="67">
        <v>0</v>
      </c>
      <c r="S44" s="67">
        <v>0</v>
      </c>
      <c r="T44" s="67">
        <v>0</v>
      </c>
      <c r="U44" s="67">
        <f t="shared" si="7"/>
        <v>531117</v>
      </c>
      <c r="V44" s="31"/>
    </row>
    <row r="45" spans="1:23" s="3" customFormat="1" ht="14.1" customHeight="1" thickBot="1">
      <c r="A45" s="86" t="s">
        <v>12</v>
      </c>
      <c r="B45" s="87">
        <v>299917</v>
      </c>
      <c r="C45" s="87">
        <v>146869</v>
      </c>
      <c r="D45" s="87">
        <v>3</v>
      </c>
      <c r="E45" s="87">
        <v>4</v>
      </c>
      <c r="F45" s="87">
        <v>0</v>
      </c>
      <c r="G45" s="87">
        <v>3471</v>
      </c>
      <c r="H45" s="87">
        <v>1436</v>
      </c>
      <c r="I45" s="87">
        <v>145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87">
        <f t="shared" si="7"/>
        <v>451845</v>
      </c>
      <c r="V45" s="31"/>
      <c r="W45" s="34"/>
    </row>
    <row r="46" spans="1:22" s="3" customFormat="1" ht="14.1" customHeight="1" thickTop="1">
      <c r="A46" s="70" t="s">
        <v>0</v>
      </c>
      <c r="B46" s="71">
        <f aca="true" t="shared" si="8" ref="B46:U46">SUM(B34:B45)</f>
        <v>6412593</v>
      </c>
      <c r="C46" s="71">
        <f t="shared" si="8"/>
        <v>2341743</v>
      </c>
      <c r="D46" s="71">
        <f t="shared" si="8"/>
        <v>2343299</v>
      </c>
      <c r="E46" s="71">
        <f t="shared" si="8"/>
        <v>1178287</v>
      </c>
      <c r="F46" s="71">
        <f t="shared" si="8"/>
        <v>99085</v>
      </c>
      <c r="G46" s="71">
        <f t="shared" si="8"/>
        <v>3302223</v>
      </c>
      <c r="H46" s="71">
        <f t="shared" si="8"/>
        <v>1141434</v>
      </c>
      <c r="I46" s="71">
        <f t="shared" si="8"/>
        <v>1457420</v>
      </c>
      <c r="J46" s="71">
        <f t="shared" si="8"/>
        <v>856538</v>
      </c>
      <c r="K46" s="71">
        <f t="shared" si="8"/>
        <v>330329</v>
      </c>
      <c r="L46" s="71">
        <f t="shared" si="8"/>
        <v>300698</v>
      </c>
      <c r="M46" s="71">
        <f t="shared" si="8"/>
        <v>474081</v>
      </c>
      <c r="N46" s="71">
        <f t="shared" si="8"/>
        <v>519999</v>
      </c>
      <c r="O46" s="71">
        <f t="shared" si="8"/>
        <v>84454</v>
      </c>
      <c r="P46" s="71">
        <f t="shared" si="8"/>
        <v>153364</v>
      </c>
      <c r="Q46" s="71">
        <f t="shared" si="8"/>
        <v>137153</v>
      </c>
      <c r="R46" s="71">
        <f t="shared" si="8"/>
        <v>181904</v>
      </c>
      <c r="S46" s="71">
        <f t="shared" si="8"/>
        <v>122892</v>
      </c>
      <c r="T46" s="71">
        <f t="shared" si="8"/>
        <v>58818</v>
      </c>
      <c r="U46" s="71">
        <f t="shared" si="8"/>
        <v>21496314</v>
      </c>
      <c r="V46" s="31"/>
    </row>
    <row r="47" spans="1:23" s="3" customFormat="1" ht="14.1" customHeight="1" hidden="1" thickBot="1">
      <c r="A47" s="86" t="str">
        <f>A15</f>
        <v>Σύνολο</v>
      </c>
      <c r="B47" s="87">
        <f aca="true" t="shared" si="9" ref="B47:U47">SUM(B34:B45)</f>
        <v>6412593</v>
      </c>
      <c r="C47" s="87">
        <f t="shared" si="9"/>
        <v>2341743</v>
      </c>
      <c r="D47" s="87">
        <f t="shared" si="9"/>
        <v>2343299</v>
      </c>
      <c r="E47" s="87">
        <f t="shared" si="9"/>
        <v>1178287</v>
      </c>
      <c r="F47" s="87">
        <f t="shared" si="9"/>
        <v>99085</v>
      </c>
      <c r="G47" s="87">
        <f t="shared" si="9"/>
        <v>3302223</v>
      </c>
      <c r="H47" s="87">
        <f t="shared" si="9"/>
        <v>1141434</v>
      </c>
      <c r="I47" s="87">
        <f t="shared" si="9"/>
        <v>1457420</v>
      </c>
      <c r="J47" s="87">
        <f t="shared" si="9"/>
        <v>856538</v>
      </c>
      <c r="K47" s="87">
        <f t="shared" si="9"/>
        <v>330329</v>
      </c>
      <c r="L47" s="87">
        <f t="shared" si="9"/>
        <v>300698</v>
      </c>
      <c r="M47" s="87">
        <f t="shared" si="9"/>
        <v>474081</v>
      </c>
      <c r="N47" s="87">
        <f t="shared" si="9"/>
        <v>519999</v>
      </c>
      <c r="O47" s="87">
        <f t="shared" si="9"/>
        <v>84454</v>
      </c>
      <c r="P47" s="87">
        <f t="shared" si="9"/>
        <v>153364</v>
      </c>
      <c r="Q47" s="87">
        <f t="shared" si="9"/>
        <v>137153</v>
      </c>
      <c r="R47" s="87">
        <f t="shared" si="9"/>
        <v>181904</v>
      </c>
      <c r="S47" s="87">
        <f t="shared" si="9"/>
        <v>122892</v>
      </c>
      <c r="T47" s="87">
        <f t="shared" si="9"/>
        <v>58818</v>
      </c>
      <c r="U47" s="87">
        <f t="shared" si="9"/>
        <v>21496314</v>
      </c>
      <c r="V47" s="31"/>
      <c r="W47" s="34"/>
    </row>
    <row r="48" spans="1:21" s="3" customFormat="1" ht="14.1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61"/>
      <c r="S48" s="61"/>
      <c r="T48" s="61"/>
      <c r="U48" s="61"/>
    </row>
    <row r="49" spans="1:21" s="2" customFormat="1" ht="13.5" customHeight="1">
      <c r="A49" s="62" t="s">
        <v>66</v>
      </c>
      <c r="B49" s="63" t="str">
        <f aca="true" t="shared" si="10" ref="B49:U49">B2</f>
        <v>Αθήνα</v>
      </c>
      <c r="C49" s="64" t="str">
        <f t="shared" si="10"/>
        <v>Θεσσαλονίκη</v>
      </c>
      <c r="D49" s="64" t="str">
        <f t="shared" si="10"/>
        <v>Ρόδος</v>
      </c>
      <c r="E49" s="64" t="str">
        <f t="shared" si="10"/>
        <v>Κως</v>
      </c>
      <c r="F49" s="65" t="str">
        <f t="shared" si="10"/>
        <v>Kάρπαθος</v>
      </c>
      <c r="G49" s="63" t="str">
        <f t="shared" si="10"/>
        <v>Ηράκλειο</v>
      </c>
      <c r="H49" s="64" t="str">
        <f t="shared" si="10"/>
        <v xml:space="preserve">Χανιά </v>
      </c>
      <c r="I49" s="64" t="str">
        <f t="shared" si="10"/>
        <v>Κέρκυρα</v>
      </c>
      <c r="J49" s="64" t="str">
        <f t="shared" si="10"/>
        <v>Ζάκυνθος</v>
      </c>
      <c r="K49" s="65" t="str">
        <f t="shared" si="10"/>
        <v>Κεφαλονιά</v>
      </c>
      <c r="L49" s="63" t="str">
        <f t="shared" si="10"/>
        <v xml:space="preserve">Άκτιο </v>
      </c>
      <c r="M49" s="64" t="str">
        <f t="shared" si="10"/>
        <v>Μύκονος</v>
      </c>
      <c r="N49" s="64" t="str">
        <f t="shared" si="10"/>
        <v>Σαντορίνη</v>
      </c>
      <c r="O49" s="64" t="str">
        <f t="shared" si="10"/>
        <v>Άραξος</v>
      </c>
      <c r="P49" s="65" t="str">
        <f t="shared" si="10"/>
        <v>Καλαμάτα</v>
      </c>
      <c r="Q49" s="63" t="str">
        <f t="shared" si="10"/>
        <v>Σάμος</v>
      </c>
      <c r="R49" s="64" t="str">
        <f t="shared" si="10"/>
        <v>Σκιάθος</v>
      </c>
      <c r="S49" s="64" t="str">
        <f t="shared" si="10"/>
        <v>Καβάλα</v>
      </c>
      <c r="T49" s="64" t="str">
        <f t="shared" si="10"/>
        <v>Μυτιλήνη</v>
      </c>
      <c r="U49" s="65" t="str">
        <f t="shared" si="10"/>
        <v>Σύνολο</v>
      </c>
    </row>
    <row r="50" spans="1:22" s="3" customFormat="1" ht="14.1" customHeight="1">
      <c r="A50" s="66" t="s">
        <v>1</v>
      </c>
      <c r="B50" s="76">
        <f aca="true" t="shared" si="11" ref="B50:U50">IF(B18=0,"",(B3/B18-1))</f>
        <v>1.2670925484170947</v>
      </c>
      <c r="C50" s="76">
        <f t="shared" si="11"/>
        <v>0.9407290551580372</v>
      </c>
      <c r="D50" s="76" t="str">
        <f t="shared" si="11"/>
        <v/>
      </c>
      <c r="E50" s="76" t="str">
        <f t="shared" si="11"/>
        <v/>
      </c>
      <c r="F50" s="76" t="str">
        <f t="shared" si="11"/>
        <v/>
      </c>
      <c r="G50" s="76">
        <f t="shared" si="11"/>
        <v>1.1749663526244953</v>
      </c>
      <c r="H50" s="76">
        <f t="shared" si="11"/>
        <v>1.6717557251908395</v>
      </c>
      <c r="I50" s="76">
        <f t="shared" si="11"/>
        <v>-1</v>
      </c>
      <c r="J50" s="76" t="str">
        <f t="shared" si="11"/>
        <v/>
      </c>
      <c r="K50" s="76" t="str">
        <f t="shared" si="11"/>
        <v/>
      </c>
      <c r="L50" s="76" t="str">
        <f t="shared" si="11"/>
        <v/>
      </c>
      <c r="M50" s="76">
        <f t="shared" si="11"/>
        <v>-1</v>
      </c>
      <c r="N50" s="76" t="str">
        <f t="shared" si="11"/>
        <v/>
      </c>
      <c r="O50" s="76" t="str">
        <f t="shared" si="11"/>
        <v/>
      </c>
      <c r="P50" s="76" t="str">
        <f t="shared" si="11"/>
        <v/>
      </c>
      <c r="Q50" s="76" t="str">
        <f t="shared" si="11"/>
        <v/>
      </c>
      <c r="R50" s="76" t="str">
        <f t="shared" si="11"/>
        <v/>
      </c>
      <c r="S50" s="76">
        <f t="shared" si="11"/>
        <v>-1</v>
      </c>
      <c r="T50" s="76" t="str">
        <f t="shared" si="11"/>
        <v/>
      </c>
      <c r="U50" s="76">
        <f t="shared" si="11"/>
        <v>1.1697226087346828</v>
      </c>
      <c r="V50" s="31"/>
    </row>
    <row r="51" spans="1:23" s="3" customFormat="1" ht="14.1" customHeight="1">
      <c r="A51" s="68" t="s">
        <v>2</v>
      </c>
      <c r="B51" s="77">
        <f aca="true" t="shared" si="12" ref="B51:U51">IF(B19=0,"",(B4/B19-1))</f>
        <v>0.8027827999949426</v>
      </c>
      <c r="C51" s="77">
        <f t="shared" si="12"/>
        <v>0.5613360356191053</v>
      </c>
      <c r="D51" s="77" t="str">
        <f t="shared" si="12"/>
        <v/>
      </c>
      <c r="E51" s="77" t="str">
        <f t="shared" si="12"/>
        <v/>
      </c>
      <c r="F51" s="77" t="str">
        <f t="shared" si="12"/>
        <v/>
      </c>
      <c r="G51" s="77">
        <f t="shared" si="12"/>
        <v>2.3438661710037176</v>
      </c>
      <c r="H51" s="77">
        <f t="shared" si="12"/>
        <v>0.3837597330367075</v>
      </c>
      <c r="I51" s="77" t="str">
        <f t="shared" si="12"/>
        <v/>
      </c>
      <c r="J51" s="77" t="str">
        <f t="shared" si="12"/>
        <v/>
      </c>
      <c r="K51" s="77" t="str">
        <f t="shared" si="12"/>
        <v/>
      </c>
      <c r="L51" s="77" t="str">
        <f t="shared" si="12"/>
        <v/>
      </c>
      <c r="M51" s="77" t="str">
        <f t="shared" si="12"/>
        <v/>
      </c>
      <c r="N51" s="77" t="str">
        <f t="shared" si="12"/>
        <v/>
      </c>
      <c r="O51" s="77" t="str">
        <f t="shared" si="12"/>
        <v/>
      </c>
      <c r="P51" s="77">
        <f t="shared" si="12"/>
        <v>-0.45401174168297453</v>
      </c>
      <c r="Q51" s="77" t="str">
        <f t="shared" si="12"/>
        <v/>
      </c>
      <c r="R51" s="77" t="str">
        <f t="shared" si="12"/>
        <v/>
      </c>
      <c r="S51" s="77">
        <f t="shared" si="12"/>
        <v>-1</v>
      </c>
      <c r="T51" s="77" t="str">
        <f t="shared" si="12"/>
        <v/>
      </c>
      <c r="U51" s="77">
        <f t="shared" si="12"/>
        <v>0.7340146679952244</v>
      </c>
      <c r="V51" s="31"/>
      <c r="W51" s="34"/>
    </row>
    <row r="52" spans="1:22" s="3" customFormat="1" ht="14.1" customHeight="1">
      <c r="A52" s="66" t="s">
        <v>3</v>
      </c>
      <c r="B52" s="76">
        <f aca="true" t="shared" si="13" ref="B52:U52">IF(B20=0,"",(B5/B20-1))</f>
        <v>0.8589692590913716</v>
      </c>
      <c r="C52" s="76">
        <f t="shared" si="13"/>
        <v>0.3332173766378883</v>
      </c>
      <c r="D52" s="76">
        <f t="shared" si="13"/>
        <v>1.8132780082987554</v>
      </c>
      <c r="E52" s="76">
        <f t="shared" si="13"/>
        <v>-0.24304538799414344</v>
      </c>
      <c r="F52" s="76" t="str">
        <f t="shared" si="13"/>
        <v/>
      </c>
      <c r="G52" s="76">
        <f t="shared" si="13"/>
        <v>0.7706102117061022</v>
      </c>
      <c r="H52" s="76">
        <f t="shared" si="13"/>
        <v>0.38306389530408014</v>
      </c>
      <c r="I52" s="76">
        <f t="shared" si="13"/>
        <v>0.9478818998716303</v>
      </c>
      <c r="J52" s="76">
        <f t="shared" si="13"/>
        <v>-0.6086956521739131</v>
      </c>
      <c r="K52" s="76">
        <f t="shared" si="13"/>
        <v>0.5236686390532543</v>
      </c>
      <c r="L52" s="76">
        <f t="shared" si="13"/>
        <v>-0.003968253968253954</v>
      </c>
      <c r="M52" s="76">
        <f t="shared" si="13"/>
        <v>0.33709981167608283</v>
      </c>
      <c r="N52" s="76">
        <f t="shared" si="13"/>
        <v>0.2098969072164949</v>
      </c>
      <c r="O52" s="76">
        <f t="shared" si="13"/>
        <v>-1</v>
      </c>
      <c r="P52" s="76">
        <f t="shared" si="13"/>
        <v>-0.3174965737779808</v>
      </c>
      <c r="Q52" s="76" t="str">
        <f t="shared" si="13"/>
        <v/>
      </c>
      <c r="R52" s="76" t="str">
        <f t="shared" si="13"/>
        <v/>
      </c>
      <c r="S52" s="76" t="str">
        <f t="shared" si="13"/>
        <v/>
      </c>
      <c r="T52" s="76" t="str">
        <f t="shared" si="13"/>
        <v/>
      </c>
      <c r="U52" s="76">
        <f t="shared" si="13"/>
        <v>0.6949950482392597</v>
      </c>
      <c r="V52" s="31"/>
    </row>
    <row r="53" spans="1:23" s="3" customFormat="1" ht="14.1" customHeight="1">
      <c r="A53" s="68" t="s">
        <v>4</v>
      </c>
      <c r="B53" s="77">
        <f aca="true" t="shared" si="14" ref="B53:U53">IF(B21=0,"",(B6/B21-1))</f>
        <v>0.4267280760877705</v>
      </c>
      <c r="C53" s="77">
        <f t="shared" si="14"/>
        <v>0.25739726370025773</v>
      </c>
      <c r="D53" s="77">
        <f t="shared" si="14"/>
        <v>0.2993451571352652</v>
      </c>
      <c r="E53" s="77">
        <f t="shared" si="14"/>
        <v>-0.01603610524294219</v>
      </c>
      <c r="F53" s="77" t="str">
        <f t="shared" si="14"/>
        <v/>
      </c>
      <c r="G53" s="77">
        <f t="shared" si="14"/>
        <v>0.10847954178873565</v>
      </c>
      <c r="H53" s="77">
        <f t="shared" si="14"/>
        <v>0.11151244298876617</v>
      </c>
      <c r="I53" s="77">
        <f t="shared" si="14"/>
        <v>0.03278940886699511</v>
      </c>
      <c r="J53" s="77">
        <f t="shared" si="14"/>
        <v>0.17775940471269114</v>
      </c>
      <c r="K53" s="77">
        <f t="shared" si="14"/>
        <v>-0.23224827120931013</v>
      </c>
      <c r="L53" s="77">
        <f t="shared" si="14"/>
        <v>-0.4515479025462539</v>
      </c>
      <c r="M53" s="77">
        <f t="shared" si="14"/>
        <v>-0.27699726157875937</v>
      </c>
      <c r="N53" s="77">
        <f t="shared" si="14"/>
        <v>-0.06759719177512002</v>
      </c>
      <c r="O53" s="77" t="str">
        <f t="shared" si="14"/>
        <v/>
      </c>
      <c r="P53" s="77">
        <f t="shared" si="14"/>
        <v>-0.13747750242281598</v>
      </c>
      <c r="Q53" s="77">
        <f t="shared" si="14"/>
        <v>0.4457741211667914</v>
      </c>
      <c r="R53" s="77">
        <f t="shared" si="14"/>
        <v>0.029490616621983934</v>
      </c>
      <c r="S53" s="77">
        <f t="shared" si="14"/>
        <v>0.05927835051546393</v>
      </c>
      <c r="T53" s="77">
        <f t="shared" si="14"/>
        <v>1.0059171597633134</v>
      </c>
      <c r="U53" s="77">
        <f t="shared" si="14"/>
        <v>0.23740033654471127</v>
      </c>
      <c r="V53" s="31"/>
      <c r="W53" s="34"/>
    </row>
    <row r="54" spans="1:22" s="3" customFormat="1" ht="14.1" customHeight="1">
      <c r="A54" s="66" t="s">
        <v>5</v>
      </c>
      <c r="B54" s="76">
        <f aca="true" t="shared" si="15" ref="B54:U54">IF(B22=0,"",(B7/B22-1))</f>
        <v>0.33812069286288327</v>
      </c>
      <c r="C54" s="76">
        <f t="shared" si="15"/>
        <v>0.15868898145540244</v>
      </c>
      <c r="D54" s="76">
        <f t="shared" si="15"/>
        <v>0.09115891565094114</v>
      </c>
      <c r="E54" s="76">
        <f t="shared" si="15"/>
        <v>0.08918249380677135</v>
      </c>
      <c r="F54" s="76">
        <f t="shared" si="15"/>
        <v>-1</v>
      </c>
      <c r="G54" s="76">
        <f t="shared" si="15"/>
        <v>0.051968984484418</v>
      </c>
      <c r="H54" s="76">
        <f t="shared" si="15"/>
        <v>0.08886061539491741</v>
      </c>
      <c r="I54" s="76">
        <f t="shared" si="15"/>
        <v>0.08383095187317835</v>
      </c>
      <c r="J54" s="76">
        <f t="shared" si="15"/>
        <v>0.12667354350675875</v>
      </c>
      <c r="K54" s="76">
        <f t="shared" si="15"/>
        <v>-0.012809993912606177</v>
      </c>
      <c r="L54" s="76">
        <f t="shared" si="15"/>
        <v>0.048750032517364206</v>
      </c>
      <c r="M54" s="76">
        <f t="shared" si="15"/>
        <v>-0.15496356692673552</v>
      </c>
      <c r="N54" s="76">
        <f t="shared" si="15"/>
        <v>-0.052231869878928694</v>
      </c>
      <c r="O54" s="76">
        <f t="shared" si="15"/>
        <v>0.339070924927416</v>
      </c>
      <c r="P54" s="76">
        <f t="shared" si="15"/>
        <v>-0.08106520462110833</v>
      </c>
      <c r="Q54" s="76">
        <f t="shared" si="15"/>
        <v>0.1795295709025324</v>
      </c>
      <c r="R54" s="76">
        <f t="shared" si="15"/>
        <v>0.1610263216102632</v>
      </c>
      <c r="S54" s="76">
        <f t="shared" si="15"/>
        <v>0.3886703383162864</v>
      </c>
      <c r="T54" s="76">
        <f t="shared" si="15"/>
        <v>0.28327357097658723</v>
      </c>
      <c r="U54" s="76">
        <f t="shared" si="15"/>
        <v>0.13515287762555372</v>
      </c>
      <c r="V54" s="31"/>
    </row>
    <row r="55" spans="1:23" s="3" customFormat="1" ht="14.1" customHeight="1">
      <c r="A55" s="68" t="s">
        <v>6</v>
      </c>
      <c r="B55" s="77">
        <f aca="true" t="shared" si="16" ref="B55:U55">IF(B23=0,"",(B8/B23-1))</f>
        <v>0.2755967673908779</v>
      </c>
      <c r="C55" s="77">
        <f t="shared" si="16"/>
        <v>0.10763592977671732</v>
      </c>
      <c r="D55" s="77">
        <f t="shared" si="16"/>
        <v>0.045034805093789654</v>
      </c>
      <c r="E55" s="77">
        <f t="shared" si="16"/>
        <v>0.07486280928083189</v>
      </c>
      <c r="F55" s="77">
        <f t="shared" si="16"/>
        <v>0.17566932832315652</v>
      </c>
      <c r="G55" s="77">
        <f t="shared" si="16"/>
        <v>0.04350663916130726</v>
      </c>
      <c r="H55" s="77">
        <f t="shared" si="16"/>
        <v>0.07247648184230715</v>
      </c>
      <c r="I55" s="77">
        <f t="shared" si="16"/>
        <v>0.09892132766893447</v>
      </c>
      <c r="J55" s="77">
        <f t="shared" si="16"/>
        <v>0.12220895414913979</v>
      </c>
      <c r="K55" s="77">
        <f t="shared" si="16"/>
        <v>0.11242154203796972</v>
      </c>
      <c r="L55" s="77">
        <f t="shared" si="16"/>
        <v>0.10988961137154085</v>
      </c>
      <c r="M55" s="77">
        <f t="shared" si="16"/>
        <v>-0.04177340298928944</v>
      </c>
      <c r="N55" s="77">
        <f t="shared" si="16"/>
        <v>-0.09190018393440913</v>
      </c>
      <c r="O55" s="77">
        <f t="shared" si="16"/>
        <v>0.6272851919561244</v>
      </c>
      <c r="P55" s="77">
        <f t="shared" si="16"/>
        <v>-0.02893890675241162</v>
      </c>
      <c r="Q55" s="77">
        <f t="shared" si="16"/>
        <v>0.01892993842569468</v>
      </c>
      <c r="R55" s="77">
        <f t="shared" si="16"/>
        <v>0.21599862966769434</v>
      </c>
      <c r="S55" s="77">
        <f t="shared" si="16"/>
        <v>0.2444131364166342</v>
      </c>
      <c r="T55" s="77">
        <f t="shared" si="16"/>
        <v>0.1898719575498904</v>
      </c>
      <c r="U55" s="77">
        <f t="shared" si="16"/>
        <v>0.10722362103174299</v>
      </c>
      <c r="V55" s="31"/>
      <c r="W55" s="34"/>
    </row>
    <row r="56" spans="1:22" s="3" customFormat="1" ht="14.1" customHeight="1">
      <c r="A56" s="66" t="s">
        <v>7</v>
      </c>
      <c r="B56" s="76">
        <f aca="true" t="shared" si="17" ref="B56:U56">IF(B24=0,"",(B9/B24-1))</f>
        <v>0.1425034670000196</v>
      </c>
      <c r="C56" s="76">
        <f t="shared" si="17"/>
        <v>0.13729204356000135</v>
      </c>
      <c r="D56" s="76">
        <f t="shared" si="17"/>
        <v>-0.11310907011913984</v>
      </c>
      <c r="E56" s="76">
        <f t="shared" si="17"/>
        <v>0.03849512579971748</v>
      </c>
      <c r="F56" s="76">
        <f t="shared" si="17"/>
        <v>0.14504964022224254</v>
      </c>
      <c r="G56" s="76">
        <f t="shared" si="17"/>
        <v>0.04361147919421282</v>
      </c>
      <c r="H56" s="76">
        <f t="shared" si="17"/>
        <v>0.0715596068326041</v>
      </c>
      <c r="I56" s="76">
        <f t="shared" si="17"/>
        <v>0.06419009233173623</v>
      </c>
      <c r="J56" s="76">
        <f t="shared" si="17"/>
        <v>0.06672063684814145</v>
      </c>
      <c r="K56" s="76">
        <f t="shared" si="17"/>
        <v>0.008031811832559743</v>
      </c>
      <c r="L56" s="76">
        <f t="shared" si="17"/>
        <v>0.09479699780030293</v>
      </c>
      <c r="M56" s="76">
        <f t="shared" si="17"/>
        <v>-0.04415863887193494</v>
      </c>
      <c r="N56" s="76">
        <f t="shared" si="17"/>
        <v>-0.08435272675704208</v>
      </c>
      <c r="O56" s="76">
        <f t="shared" si="17"/>
        <v>0.2394618070339778</v>
      </c>
      <c r="P56" s="76">
        <f t="shared" si="17"/>
        <v>-0.25534333788085495</v>
      </c>
      <c r="Q56" s="76">
        <f t="shared" si="17"/>
        <v>0.07927710843373492</v>
      </c>
      <c r="R56" s="76">
        <f t="shared" si="17"/>
        <v>0.09962225388515189</v>
      </c>
      <c r="S56" s="76">
        <f t="shared" si="17"/>
        <v>0.1912769511084118</v>
      </c>
      <c r="T56" s="76">
        <f t="shared" si="17"/>
        <v>0.21336996336996328</v>
      </c>
      <c r="U56" s="76">
        <f t="shared" si="17"/>
        <v>0.04583432579536195</v>
      </c>
      <c r="V56" s="31"/>
    </row>
    <row r="57" spans="1:23" s="3" customFormat="1" ht="14.1" customHeight="1">
      <c r="A57" s="68" t="s">
        <v>8</v>
      </c>
      <c r="B57" s="77">
        <f aca="true" t="shared" si="18" ref="B57:U57">IF(B25=0,"",(B10/B25-1))</f>
        <v>0.09208651780021881</v>
      </c>
      <c r="C57" s="77">
        <f t="shared" si="18"/>
        <v>0.13307458771893255</v>
      </c>
      <c r="D57" s="77">
        <f t="shared" si="18"/>
        <v>0.001117377781887141</v>
      </c>
      <c r="E57" s="77">
        <f t="shared" si="18"/>
        <v>0.04695145267396583</v>
      </c>
      <c r="F57" s="77">
        <f t="shared" si="18"/>
        <v>0.10223656696063288</v>
      </c>
      <c r="G57" s="77">
        <f t="shared" si="18"/>
        <v>0.03002995097867167</v>
      </c>
      <c r="H57" s="77">
        <f t="shared" si="18"/>
        <v>0.0701292884047644</v>
      </c>
      <c r="I57" s="77">
        <f t="shared" si="18"/>
        <v>0.05718649607994708</v>
      </c>
      <c r="J57" s="77">
        <f t="shared" si="18"/>
        <v>0.0727487787500174</v>
      </c>
      <c r="K57" s="77">
        <f t="shared" si="18"/>
        <v>0.016402202448714043</v>
      </c>
      <c r="L57" s="77">
        <f t="shared" si="18"/>
        <v>0.03690090970144699</v>
      </c>
      <c r="M57" s="77">
        <f t="shared" si="18"/>
        <v>-0.04847266772233272</v>
      </c>
      <c r="N57" s="77">
        <f t="shared" si="18"/>
        <v>-0.09450582681398434</v>
      </c>
      <c r="O57" s="77">
        <f t="shared" si="18"/>
        <v>0.4230450400663166</v>
      </c>
      <c r="P57" s="77">
        <f t="shared" si="18"/>
        <v>-0.1837646680597974</v>
      </c>
      <c r="Q57" s="77">
        <f t="shared" si="18"/>
        <v>-0.028899604848971916</v>
      </c>
      <c r="R57" s="77">
        <f t="shared" si="18"/>
        <v>0.04562121460140767</v>
      </c>
      <c r="S57" s="77">
        <f t="shared" si="18"/>
        <v>0.07706686397445384</v>
      </c>
      <c r="T57" s="77">
        <f t="shared" si="18"/>
        <v>0.062057044079516066</v>
      </c>
      <c r="U57" s="77">
        <f t="shared" si="18"/>
        <v>0.04475565819029015</v>
      </c>
      <c r="V57" s="31"/>
      <c r="W57" s="34"/>
    </row>
    <row r="58" spans="1:22" s="3" customFormat="1" ht="14.1" customHeight="1">
      <c r="A58" s="66" t="s">
        <v>9</v>
      </c>
      <c r="B58" s="76">
        <f aca="true" t="shared" si="19" ref="B58:U58">IF(B26=0,"",(B11/B26-1))</f>
        <v>0.13976149523461712</v>
      </c>
      <c r="C58" s="76">
        <f t="shared" si="19"/>
        <v>0.176547601171259</v>
      </c>
      <c r="D58" s="76">
        <f t="shared" si="19"/>
        <v>0.06558529701858373</v>
      </c>
      <c r="E58" s="76">
        <f t="shared" si="19"/>
        <v>0.07410633049350701</v>
      </c>
      <c r="F58" s="76">
        <f t="shared" si="19"/>
        <v>0.07331293655833293</v>
      </c>
      <c r="G58" s="76">
        <f t="shared" si="19"/>
        <v>0.05100778162828634</v>
      </c>
      <c r="H58" s="76">
        <f t="shared" si="19"/>
        <v>0.11583052479537792</v>
      </c>
      <c r="I58" s="76">
        <f t="shared" si="19"/>
        <v>0.10436939791760969</v>
      </c>
      <c r="J58" s="76">
        <f t="shared" si="19"/>
        <v>0.1051666059432268</v>
      </c>
      <c r="K58" s="76">
        <f t="shared" si="19"/>
        <v>0.05243844903807515</v>
      </c>
      <c r="L58" s="76">
        <f t="shared" si="19"/>
        <v>0.09779328249229269</v>
      </c>
      <c r="M58" s="76">
        <f t="shared" si="19"/>
        <v>-0.020668904062029814</v>
      </c>
      <c r="N58" s="76">
        <f t="shared" si="19"/>
        <v>-0.12337299245130628</v>
      </c>
      <c r="O58" s="76">
        <f t="shared" si="19"/>
        <v>0.2883183065464523</v>
      </c>
      <c r="P58" s="76">
        <f t="shared" si="19"/>
        <v>-0.16247164308091178</v>
      </c>
      <c r="Q58" s="76">
        <f t="shared" si="19"/>
        <v>0.09657001111966479</v>
      </c>
      <c r="R58" s="76">
        <f t="shared" si="19"/>
        <v>-0.0892625750971846</v>
      </c>
      <c r="S58" s="76">
        <f t="shared" si="19"/>
        <v>0.3071891106118674</v>
      </c>
      <c r="T58" s="76">
        <f t="shared" si="19"/>
        <v>0.06358511837655012</v>
      </c>
      <c r="U58" s="76">
        <f t="shared" si="19"/>
        <v>0.084506471980059</v>
      </c>
      <c r="V58" s="31"/>
    </row>
    <row r="59" spans="1:23" s="3" customFormat="1" ht="14.1" customHeight="1">
      <c r="A59" s="68" t="s">
        <v>10</v>
      </c>
      <c r="B59" s="77">
        <f aca="true" t="shared" si="20" ref="B59:U59">IF(B27=0,"",(B12/B27-1))</f>
        <v>0.20054248194193214</v>
      </c>
      <c r="C59" s="77">
        <f t="shared" si="20"/>
        <v>0.15855865859752383</v>
      </c>
      <c r="D59" s="77">
        <f t="shared" si="20"/>
        <v>0.08643855175088921</v>
      </c>
      <c r="E59" s="77">
        <f t="shared" si="20"/>
        <v>0.003972305532512266</v>
      </c>
      <c r="F59" s="77">
        <f t="shared" si="20"/>
        <v>-0.17519224339685724</v>
      </c>
      <c r="G59" s="77">
        <f t="shared" si="20"/>
        <v>0.02871747972643024</v>
      </c>
      <c r="H59" s="77">
        <f t="shared" si="20"/>
        <v>0.08165236148340682</v>
      </c>
      <c r="I59" s="77">
        <f t="shared" si="20"/>
        <v>0.15285230528783544</v>
      </c>
      <c r="J59" s="77">
        <f t="shared" si="20"/>
        <v>0.2040329575021682</v>
      </c>
      <c r="K59" s="77">
        <f t="shared" si="20"/>
        <v>-0.05419986719787517</v>
      </c>
      <c r="L59" s="77">
        <f t="shared" si="20"/>
        <v>-0.05127157129881921</v>
      </c>
      <c r="M59" s="77">
        <f t="shared" si="20"/>
        <v>0.04798264280051745</v>
      </c>
      <c r="N59" s="77">
        <f t="shared" si="20"/>
        <v>-0.04614267082693613</v>
      </c>
      <c r="O59" s="77">
        <f t="shared" si="20"/>
        <v>0.172346002621232</v>
      </c>
      <c r="P59" s="77">
        <f t="shared" si="20"/>
        <v>-0.10965779467680603</v>
      </c>
      <c r="Q59" s="77">
        <f t="shared" si="20"/>
        <v>0.04780326056921802</v>
      </c>
      <c r="R59" s="77">
        <f t="shared" si="20"/>
        <v>-0.08275862068965523</v>
      </c>
      <c r="S59" s="77">
        <f t="shared" si="20"/>
        <v>0.7076069730586372</v>
      </c>
      <c r="T59" s="77">
        <f t="shared" si="20"/>
        <v>0.1315068493150684</v>
      </c>
      <c r="U59" s="77">
        <f t="shared" si="20"/>
        <v>0.10960562272078023</v>
      </c>
      <c r="V59" s="31"/>
      <c r="W59" s="34"/>
    </row>
    <row r="60" spans="1:22" s="3" customFormat="1" ht="14.1" customHeight="1">
      <c r="A60" s="66" t="s">
        <v>11</v>
      </c>
      <c r="B60" s="76">
        <f aca="true" t="shared" si="21" ref="B60:U60">IF(B28=0,"",(B13/B28-1))</f>
        <v>0.1603154428332081</v>
      </c>
      <c r="C60" s="76">
        <f t="shared" si="21"/>
        <v>0.08348969938626327</v>
      </c>
      <c r="D60" s="76">
        <f t="shared" si="21"/>
        <v>7.007822685788787</v>
      </c>
      <c r="E60" s="76">
        <f t="shared" si="21"/>
        <v>1.9953703703703702</v>
      </c>
      <c r="F60" s="76" t="str">
        <f t="shared" si="21"/>
        <v/>
      </c>
      <c r="G60" s="76">
        <f t="shared" si="21"/>
        <v>0.23882459723167693</v>
      </c>
      <c r="H60" s="76">
        <f t="shared" si="21"/>
        <v>0.24025289778714431</v>
      </c>
      <c r="I60" s="76">
        <f t="shared" si="21"/>
        <v>-0.17405764966740578</v>
      </c>
      <c r="J60" s="76">
        <f t="shared" si="21"/>
        <v>-0.8269230769230769</v>
      </c>
      <c r="K60" s="76">
        <f t="shared" si="21"/>
        <v>-1</v>
      </c>
      <c r="L60" s="76">
        <f t="shared" si="21"/>
        <v>-0.6020408163265306</v>
      </c>
      <c r="M60" s="76">
        <f t="shared" si="21"/>
        <v>-0.04132231404958675</v>
      </c>
      <c r="N60" s="76">
        <f t="shared" si="21"/>
        <v>-0.5603217158176943</v>
      </c>
      <c r="O60" s="76" t="str">
        <f t="shared" si="21"/>
        <v/>
      </c>
      <c r="P60" s="76">
        <f t="shared" si="21"/>
        <v>0.15991902834008087</v>
      </c>
      <c r="Q60" s="76" t="str">
        <f t="shared" si="21"/>
        <v/>
      </c>
      <c r="R60" s="76">
        <f t="shared" si="21"/>
        <v>-1</v>
      </c>
      <c r="S60" s="76">
        <f t="shared" si="21"/>
        <v>-1</v>
      </c>
      <c r="T60" s="76" t="str">
        <f t="shared" si="21"/>
        <v/>
      </c>
      <c r="U60" s="76">
        <f t="shared" si="21"/>
        <v>0.15375702874814512</v>
      </c>
      <c r="V60" s="31"/>
    </row>
    <row r="61" spans="1:23" s="3" customFormat="1" ht="14.1" customHeight="1" thickBot="1">
      <c r="A61" s="86" t="s">
        <v>12</v>
      </c>
      <c r="B61" s="88">
        <f aca="true" t="shared" si="22" ref="B61:U61">IF(B29=0,"",(B14/B29-1))</f>
        <v>0.2404517974151974</v>
      </c>
      <c r="C61" s="88">
        <f t="shared" si="22"/>
        <v>0.15947841159785692</v>
      </c>
      <c r="D61" s="88" t="str">
        <f t="shared" si="22"/>
        <v/>
      </c>
      <c r="E61" s="88" t="str">
        <f t="shared" si="22"/>
        <v/>
      </c>
      <c r="F61" s="88" t="str">
        <f t="shared" si="22"/>
        <v/>
      </c>
      <c r="G61" s="88">
        <f t="shared" si="22"/>
        <v>-0.06399521531100483</v>
      </c>
      <c r="H61" s="88">
        <f t="shared" si="22"/>
        <v>0.10117302052785915</v>
      </c>
      <c r="I61" s="88" t="str">
        <f t="shared" si="22"/>
        <v/>
      </c>
      <c r="J61" s="88" t="str">
        <f t="shared" si="22"/>
        <v/>
      </c>
      <c r="K61" s="88" t="str">
        <f t="shared" si="22"/>
        <v/>
      </c>
      <c r="L61" s="88" t="str">
        <f t="shared" si="22"/>
        <v/>
      </c>
      <c r="M61" s="88" t="str">
        <f t="shared" si="22"/>
        <v/>
      </c>
      <c r="N61" s="88" t="str">
        <f t="shared" si="22"/>
        <v/>
      </c>
      <c r="O61" s="88" t="str">
        <f t="shared" si="22"/>
        <v/>
      </c>
      <c r="P61" s="88" t="str">
        <f t="shared" si="22"/>
        <v/>
      </c>
      <c r="Q61" s="88" t="str">
        <f t="shared" si="22"/>
        <v/>
      </c>
      <c r="R61" s="88" t="str">
        <f t="shared" si="22"/>
        <v/>
      </c>
      <c r="S61" s="88">
        <f t="shared" si="22"/>
        <v>-1</v>
      </c>
      <c r="T61" s="88" t="str">
        <f t="shared" si="22"/>
        <v/>
      </c>
      <c r="U61" s="88">
        <f t="shared" si="22"/>
        <v>0.21443359070168833</v>
      </c>
      <c r="V61" s="31"/>
      <c r="W61" s="34"/>
    </row>
    <row r="62" spans="1:22" s="39" customFormat="1" ht="14.1" customHeight="1" thickTop="1">
      <c r="A62" s="70" t="str">
        <f>A15</f>
        <v>Σύνολο</v>
      </c>
      <c r="B62" s="78">
        <f aca="true" t="shared" si="23" ref="B62:U62">IF(B31=0,"",(B15/B31-1))</f>
        <v>0.27387082696726917</v>
      </c>
      <c r="C62" s="78">
        <f t="shared" si="23"/>
        <v>0.19443419625609648</v>
      </c>
      <c r="D62" s="78">
        <f t="shared" si="23"/>
        <v>0.031267399934314266</v>
      </c>
      <c r="E62" s="78">
        <f t="shared" si="23"/>
        <v>0.053511265763232174</v>
      </c>
      <c r="F62" s="78">
        <f t="shared" si="23"/>
        <v>0.027074890167898324</v>
      </c>
      <c r="G62" s="78">
        <f t="shared" si="23"/>
        <v>0.04763445583440595</v>
      </c>
      <c r="H62" s="78">
        <f t="shared" si="23"/>
        <v>0.08610680831082562</v>
      </c>
      <c r="I62" s="78">
        <f t="shared" si="23"/>
        <v>0.0840054617890611</v>
      </c>
      <c r="J62" s="78">
        <f t="shared" si="23"/>
        <v>0.09805405309585491</v>
      </c>
      <c r="K62" s="78">
        <f t="shared" si="23"/>
        <v>0.027992915338292512</v>
      </c>
      <c r="L62" s="78">
        <f t="shared" si="23"/>
        <v>0.05550076188582187</v>
      </c>
      <c r="M62" s="78">
        <f t="shared" si="23"/>
        <v>-0.0521423961246712</v>
      </c>
      <c r="N62" s="78">
        <f t="shared" si="23"/>
        <v>-0.08696373306533556</v>
      </c>
      <c r="O62" s="78">
        <f t="shared" si="23"/>
        <v>0.3633661564591464</v>
      </c>
      <c r="P62" s="78">
        <f t="shared" si="23"/>
        <v>-0.152036736223916</v>
      </c>
      <c r="Q62" s="78">
        <f t="shared" si="23"/>
        <v>0.058679059016156554</v>
      </c>
      <c r="R62" s="78">
        <f t="shared" si="23"/>
        <v>0.08221873611476349</v>
      </c>
      <c r="S62" s="78">
        <f t="shared" si="23"/>
        <v>0.21499865923785122</v>
      </c>
      <c r="T62" s="78">
        <f t="shared" si="23"/>
        <v>0.1565355071998631</v>
      </c>
      <c r="U62" s="78">
        <f t="shared" si="23"/>
        <v>0.11782756182274201</v>
      </c>
      <c r="V62" s="38"/>
    </row>
    <row r="63" spans="1:21" s="3" customFormat="1" ht="14.1" customHeight="1">
      <c r="A63" s="79"/>
      <c r="B63" s="80"/>
      <c r="C63" s="80"/>
      <c r="D63" s="8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s="2" customFormat="1" ht="13.5" customHeight="1">
      <c r="A64" s="62" t="s">
        <v>67</v>
      </c>
      <c r="B64" s="63" t="str">
        <f aca="true" t="shared" si="24" ref="B64:U64">B2</f>
        <v>Αθήνα</v>
      </c>
      <c r="C64" s="64" t="str">
        <f t="shared" si="24"/>
        <v>Θεσσαλονίκη</v>
      </c>
      <c r="D64" s="64" t="str">
        <f t="shared" si="24"/>
        <v>Ρόδος</v>
      </c>
      <c r="E64" s="64" t="str">
        <f t="shared" si="24"/>
        <v>Κως</v>
      </c>
      <c r="F64" s="65" t="str">
        <f t="shared" si="24"/>
        <v>Kάρπαθος</v>
      </c>
      <c r="G64" s="63" t="str">
        <f t="shared" si="24"/>
        <v>Ηράκλειο</v>
      </c>
      <c r="H64" s="64" t="str">
        <f t="shared" si="24"/>
        <v xml:space="preserve">Χανιά </v>
      </c>
      <c r="I64" s="64" t="str">
        <f t="shared" si="24"/>
        <v>Κέρκυρα</v>
      </c>
      <c r="J64" s="64" t="str">
        <f t="shared" si="24"/>
        <v>Ζάκυνθος</v>
      </c>
      <c r="K64" s="65" t="str">
        <f t="shared" si="24"/>
        <v>Κεφαλονιά</v>
      </c>
      <c r="L64" s="63" t="str">
        <f t="shared" si="24"/>
        <v xml:space="preserve">Άκτιο </v>
      </c>
      <c r="M64" s="64" t="str">
        <f t="shared" si="24"/>
        <v>Μύκονος</v>
      </c>
      <c r="N64" s="64" t="str">
        <f t="shared" si="24"/>
        <v>Σαντορίνη</v>
      </c>
      <c r="O64" s="64" t="str">
        <f t="shared" si="24"/>
        <v>Άραξος</v>
      </c>
      <c r="P64" s="65" t="str">
        <f t="shared" si="24"/>
        <v>Καλαμάτα</v>
      </c>
      <c r="Q64" s="63" t="str">
        <f t="shared" si="24"/>
        <v>Σάμος</v>
      </c>
      <c r="R64" s="64" t="str">
        <f t="shared" si="24"/>
        <v>Σκιάθος</v>
      </c>
      <c r="S64" s="64" t="str">
        <f t="shared" si="24"/>
        <v>Καβάλα</v>
      </c>
      <c r="T64" s="64" t="str">
        <f t="shared" si="24"/>
        <v>Μυτιλήνη</v>
      </c>
      <c r="U64" s="65" t="str">
        <f t="shared" si="24"/>
        <v>Σύνολο</v>
      </c>
    </row>
    <row r="65" spans="1:22" s="3" customFormat="1" ht="14.1" customHeight="1">
      <c r="A65" s="66" t="s">
        <v>1</v>
      </c>
      <c r="B65" s="76">
        <f aca="true" t="shared" si="25" ref="B65:U65">IF(B34=0,"",(B3/B34-1))</f>
        <v>0.03213930714574964</v>
      </c>
      <c r="C65" s="76">
        <f t="shared" si="25"/>
        <v>0.032502372982964545</v>
      </c>
      <c r="D65" s="76">
        <f t="shared" si="25"/>
        <v>-1</v>
      </c>
      <c r="E65" s="76" t="str">
        <f t="shared" si="25"/>
        <v/>
      </c>
      <c r="F65" s="76" t="str">
        <f t="shared" si="25"/>
        <v/>
      </c>
      <c r="G65" s="76">
        <f t="shared" si="25"/>
        <v>-0.07019562715765248</v>
      </c>
      <c r="H65" s="76">
        <f t="shared" si="25"/>
        <v>-0.04436860068259385</v>
      </c>
      <c r="I65" s="76" t="str">
        <f t="shared" si="25"/>
        <v/>
      </c>
      <c r="J65" s="76" t="str">
        <f t="shared" si="25"/>
        <v/>
      </c>
      <c r="K65" s="76" t="str">
        <f t="shared" si="25"/>
        <v/>
      </c>
      <c r="L65" s="76" t="str">
        <f t="shared" si="25"/>
        <v/>
      </c>
      <c r="M65" s="76" t="str">
        <f t="shared" si="25"/>
        <v/>
      </c>
      <c r="N65" s="76">
        <f t="shared" si="25"/>
        <v>-1</v>
      </c>
      <c r="O65" s="76" t="str">
        <f t="shared" si="25"/>
        <v/>
      </c>
      <c r="P65" s="76" t="str">
        <f t="shared" si="25"/>
        <v/>
      </c>
      <c r="Q65" s="76" t="str">
        <f t="shared" si="25"/>
        <v/>
      </c>
      <c r="R65" s="76" t="str">
        <f t="shared" si="25"/>
        <v/>
      </c>
      <c r="S65" s="76">
        <f t="shared" si="25"/>
        <v>-1</v>
      </c>
      <c r="T65" s="76">
        <f t="shared" si="25"/>
        <v>-1</v>
      </c>
      <c r="U65" s="76">
        <f t="shared" si="25"/>
        <v>0.028185678240316037</v>
      </c>
      <c r="V65" s="31"/>
    </row>
    <row r="66" spans="1:23" s="3" customFormat="1" ht="14.1" customHeight="1">
      <c r="A66" s="68" t="s">
        <v>2</v>
      </c>
      <c r="B66" s="77">
        <f aca="true" t="shared" si="26" ref="B66:U66">IF(B35=0,"",(B4/B35-1))</f>
        <v>0.13357660461658938</v>
      </c>
      <c r="C66" s="77">
        <f t="shared" si="26"/>
        <v>-0.0052969224981953555</v>
      </c>
      <c r="D66" s="77" t="str">
        <f t="shared" si="26"/>
        <v/>
      </c>
      <c r="E66" s="77" t="str">
        <f t="shared" si="26"/>
        <v/>
      </c>
      <c r="F66" s="77" t="str">
        <f t="shared" si="26"/>
        <v/>
      </c>
      <c r="G66" s="77">
        <f t="shared" si="26"/>
        <v>-0.7268862911795961</v>
      </c>
      <c r="H66" s="77">
        <f t="shared" si="26"/>
        <v>-0.1695594125500668</v>
      </c>
      <c r="I66" s="77" t="str">
        <f t="shared" si="26"/>
        <v/>
      </c>
      <c r="J66" s="77" t="str">
        <f t="shared" si="26"/>
        <v/>
      </c>
      <c r="K66" s="77" t="str">
        <f t="shared" si="26"/>
        <v/>
      </c>
      <c r="L66" s="77" t="str">
        <f t="shared" si="26"/>
        <v/>
      </c>
      <c r="M66" s="77" t="str">
        <f t="shared" si="26"/>
        <v/>
      </c>
      <c r="N66" s="77">
        <f t="shared" si="26"/>
        <v>-1</v>
      </c>
      <c r="O66" s="77" t="str">
        <f t="shared" si="26"/>
        <v/>
      </c>
      <c r="P66" s="77">
        <f t="shared" si="26"/>
        <v>0.125</v>
      </c>
      <c r="Q66" s="77" t="str">
        <f t="shared" si="26"/>
        <v/>
      </c>
      <c r="R66" s="77" t="str">
        <f t="shared" si="26"/>
        <v/>
      </c>
      <c r="S66" s="77" t="str">
        <f t="shared" si="26"/>
        <v/>
      </c>
      <c r="T66" s="77" t="str">
        <f t="shared" si="26"/>
        <v/>
      </c>
      <c r="U66" s="77">
        <f t="shared" si="26"/>
        <v>0.07800078687207179</v>
      </c>
      <c r="V66" s="31"/>
      <c r="W66" s="34"/>
    </row>
    <row r="67" spans="1:22" s="3" customFormat="1" ht="14.1" customHeight="1">
      <c r="A67" s="66" t="s">
        <v>3</v>
      </c>
      <c r="B67" s="76">
        <f aca="true" t="shared" si="27" ref="B67:U67">IF(B36=0,"",(B5/B36-1))</f>
        <v>0.12797959017566707</v>
      </c>
      <c r="C67" s="76">
        <f t="shared" si="27"/>
        <v>0.024122629439486953</v>
      </c>
      <c r="D67" s="76">
        <f t="shared" si="27"/>
        <v>114.40425531914893</v>
      </c>
      <c r="E67" s="76">
        <f t="shared" si="27"/>
        <v>2.0773809523809526</v>
      </c>
      <c r="F67" s="76" t="str">
        <f t="shared" si="27"/>
        <v/>
      </c>
      <c r="G67" s="76">
        <f t="shared" si="27"/>
        <v>0.3901055924912007</v>
      </c>
      <c r="H67" s="76">
        <f t="shared" si="27"/>
        <v>3.4536440257808625</v>
      </c>
      <c r="I67" s="76">
        <f t="shared" si="27"/>
        <v>13.93503937007874</v>
      </c>
      <c r="J67" s="76">
        <f t="shared" si="27"/>
        <v>-0.33999999999999997</v>
      </c>
      <c r="K67" s="76" t="str">
        <f t="shared" si="27"/>
        <v/>
      </c>
      <c r="L67" s="76">
        <f t="shared" si="27"/>
        <v>1.024193548387097</v>
      </c>
      <c r="M67" s="76" t="str">
        <f t="shared" si="27"/>
        <v/>
      </c>
      <c r="N67" s="76">
        <f t="shared" si="27"/>
        <v>3.2215827338129497</v>
      </c>
      <c r="O67" s="76" t="str">
        <f t="shared" si="27"/>
        <v/>
      </c>
      <c r="P67" s="76">
        <f t="shared" si="27"/>
        <v>-0.18494271685761043</v>
      </c>
      <c r="Q67" s="76" t="str">
        <f t="shared" si="27"/>
        <v/>
      </c>
      <c r="R67" s="76" t="str">
        <f t="shared" si="27"/>
        <v/>
      </c>
      <c r="S67" s="76" t="str">
        <f t="shared" si="27"/>
        <v/>
      </c>
      <c r="T67" s="76" t="str">
        <f t="shared" si="27"/>
        <v/>
      </c>
      <c r="U67" s="76">
        <f t="shared" si="27"/>
        <v>0.16348283555293763</v>
      </c>
      <c r="V67" s="31"/>
    </row>
    <row r="68" spans="1:23" s="3" customFormat="1" ht="14.1" customHeight="1">
      <c r="A68" s="68" t="s">
        <v>4</v>
      </c>
      <c r="B68" s="77">
        <f aca="true" t="shared" si="28" ref="B68:U68">IF(B37=0,"",(B6/B37-1))</f>
        <v>0.11810322734626721</v>
      </c>
      <c r="C68" s="77">
        <f t="shared" si="28"/>
        <v>0.05834118408656708</v>
      </c>
      <c r="D68" s="77">
        <f t="shared" si="28"/>
        <v>0.4048284526163046</v>
      </c>
      <c r="E68" s="77">
        <f t="shared" si="28"/>
        <v>-0.03484976923801453</v>
      </c>
      <c r="F68" s="77">
        <f t="shared" si="28"/>
        <v>-1</v>
      </c>
      <c r="G68" s="77">
        <f t="shared" si="28"/>
        <v>0.08822832397961933</v>
      </c>
      <c r="H68" s="77">
        <f t="shared" si="28"/>
        <v>0.021736377833115217</v>
      </c>
      <c r="I68" s="77">
        <f t="shared" si="28"/>
        <v>0.07018663263678415</v>
      </c>
      <c r="J68" s="77">
        <f t="shared" si="28"/>
        <v>0.3517745302713988</v>
      </c>
      <c r="K68" s="77">
        <f t="shared" si="28"/>
        <v>-0.4015251117538785</v>
      </c>
      <c r="L68" s="77">
        <f t="shared" si="28"/>
        <v>0.34743474347434744</v>
      </c>
      <c r="M68" s="77">
        <f t="shared" si="28"/>
        <v>-0.3322887459453516</v>
      </c>
      <c r="N68" s="77">
        <f t="shared" si="28"/>
        <v>0.24785531251160542</v>
      </c>
      <c r="O68" s="77">
        <f t="shared" si="28"/>
        <v>-1</v>
      </c>
      <c r="P68" s="77">
        <f t="shared" si="28"/>
        <v>0.13128745233339378</v>
      </c>
      <c r="Q68" s="77">
        <f t="shared" si="28"/>
        <v>0.5501202886928629</v>
      </c>
      <c r="R68" s="77">
        <f t="shared" si="28"/>
        <v>5.9818181818181815</v>
      </c>
      <c r="S68" s="77">
        <f t="shared" si="28"/>
        <v>0.36092715231788075</v>
      </c>
      <c r="T68" s="77">
        <f t="shared" si="28"/>
        <v>0.24024390243902438</v>
      </c>
      <c r="U68" s="77">
        <f t="shared" si="28"/>
        <v>0.11228928059620591</v>
      </c>
      <c r="V68" s="31"/>
      <c r="W68" s="34"/>
    </row>
    <row r="69" spans="1:22" s="3" customFormat="1" ht="14.1" customHeight="1">
      <c r="A69" s="66" t="s">
        <v>5</v>
      </c>
      <c r="B69" s="76">
        <f aca="true" t="shared" si="29" ref="B69:U69">IF(B38=0,"",(B7/B38-1))</f>
        <v>0.17578059825501935</v>
      </c>
      <c r="C69" s="76">
        <f t="shared" si="29"/>
        <v>0.0354401985286974</v>
      </c>
      <c r="D69" s="76">
        <f t="shared" si="29"/>
        <v>0.14173902066121502</v>
      </c>
      <c r="E69" s="76">
        <f t="shared" si="29"/>
        <v>0.02708525300766995</v>
      </c>
      <c r="F69" s="76">
        <f t="shared" si="29"/>
        <v>-1</v>
      </c>
      <c r="G69" s="76">
        <f t="shared" si="29"/>
        <v>0.0029216355191310495</v>
      </c>
      <c r="H69" s="76">
        <f t="shared" si="29"/>
        <v>0.06599666968230866</v>
      </c>
      <c r="I69" s="76">
        <f t="shared" si="29"/>
        <v>0.03755394622674135</v>
      </c>
      <c r="J69" s="76">
        <f t="shared" si="29"/>
        <v>-0.01284139372428661</v>
      </c>
      <c r="K69" s="76">
        <f t="shared" si="29"/>
        <v>-0.09075617961094051</v>
      </c>
      <c r="L69" s="76">
        <f t="shared" si="29"/>
        <v>0.2726497884967485</v>
      </c>
      <c r="M69" s="76">
        <f t="shared" si="29"/>
        <v>-0.17736012590379313</v>
      </c>
      <c r="N69" s="76">
        <f t="shared" si="29"/>
        <v>0.294562766224004</v>
      </c>
      <c r="O69" s="76">
        <f t="shared" si="29"/>
        <v>-0.19287500000000002</v>
      </c>
      <c r="P69" s="76">
        <f t="shared" si="29"/>
        <v>-0.16534266065923642</v>
      </c>
      <c r="Q69" s="76">
        <f t="shared" si="29"/>
        <v>0.09007569970136808</v>
      </c>
      <c r="R69" s="76">
        <f t="shared" si="29"/>
        <v>0.22354312354312356</v>
      </c>
      <c r="S69" s="76">
        <f t="shared" si="29"/>
        <v>-0.10555274017230143</v>
      </c>
      <c r="T69" s="76">
        <f t="shared" si="29"/>
        <v>-0.07566089334548765</v>
      </c>
      <c r="U69" s="76">
        <f t="shared" si="29"/>
        <v>0.0760491331094777</v>
      </c>
      <c r="V69" s="31"/>
    </row>
    <row r="70" spans="1:23" s="3" customFormat="1" ht="14.1" customHeight="1">
      <c r="A70" s="68" t="s">
        <v>6</v>
      </c>
      <c r="B70" s="77">
        <f aca="true" t="shared" si="30" ref="B70:U70">IF(B39=0,"",(B8/B39-1))</f>
        <v>0.18115258892616248</v>
      </c>
      <c r="C70" s="77">
        <f t="shared" si="30"/>
        <v>-0.05907819055168839</v>
      </c>
      <c r="D70" s="77">
        <f t="shared" si="30"/>
        <v>0.10083105330153486</v>
      </c>
      <c r="E70" s="77">
        <f t="shared" si="30"/>
        <v>0.07443353238092021</v>
      </c>
      <c r="F70" s="77">
        <f t="shared" si="30"/>
        <v>-0.0074353127788242546</v>
      </c>
      <c r="G70" s="77">
        <f t="shared" si="30"/>
        <v>0.04488023285141729</v>
      </c>
      <c r="H70" s="77">
        <f t="shared" si="30"/>
        <v>0.19791523053591487</v>
      </c>
      <c r="I70" s="77">
        <f t="shared" si="30"/>
        <v>0.24490625379846853</v>
      </c>
      <c r="J70" s="77">
        <f t="shared" si="30"/>
        <v>0.15704192239160553</v>
      </c>
      <c r="K70" s="77">
        <f t="shared" si="30"/>
        <v>0.14210476069246436</v>
      </c>
      <c r="L70" s="77">
        <f t="shared" si="30"/>
        <v>0.24631947156611367</v>
      </c>
      <c r="M70" s="77">
        <f t="shared" si="30"/>
        <v>0.15314221909362336</v>
      </c>
      <c r="N70" s="77">
        <f t="shared" si="30"/>
        <v>0.33515081841572236</v>
      </c>
      <c r="O70" s="77">
        <f t="shared" si="30"/>
        <v>-0.24832427297197446</v>
      </c>
      <c r="P70" s="77">
        <f t="shared" si="30"/>
        <v>-0.09036144578313254</v>
      </c>
      <c r="Q70" s="77">
        <f t="shared" si="30"/>
        <v>-0.08139229586287089</v>
      </c>
      <c r="R70" s="77">
        <f t="shared" si="30"/>
        <v>0.38443751044742847</v>
      </c>
      <c r="S70" s="77">
        <f t="shared" si="30"/>
        <v>0.03822146562905315</v>
      </c>
      <c r="T70" s="77">
        <f t="shared" si="30"/>
        <v>-0.1060750498310079</v>
      </c>
      <c r="U70" s="77">
        <f t="shared" si="30"/>
        <v>0.12158905708096857</v>
      </c>
      <c r="V70" s="31"/>
      <c r="W70" s="34"/>
    </row>
    <row r="71" spans="1:22" s="3" customFormat="1" ht="14.1" customHeight="1">
      <c r="A71" s="66" t="s">
        <v>7</v>
      </c>
      <c r="B71" s="76">
        <f aca="true" t="shared" si="31" ref="B71:U71">IF(B40=0,"",(B9/B40-1))</f>
        <v>0.08212071072692617</v>
      </c>
      <c r="C71" s="76">
        <f t="shared" si="31"/>
        <v>0.0194890058349364</v>
      </c>
      <c r="D71" s="76">
        <f t="shared" si="31"/>
        <v>0.004543413095474236</v>
      </c>
      <c r="E71" s="76">
        <f t="shared" si="31"/>
        <v>0.12103054994760676</v>
      </c>
      <c r="F71" s="76">
        <f t="shared" si="31"/>
        <v>0.03226998398817593</v>
      </c>
      <c r="G71" s="76">
        <f t="shared" si="31"/>
        <v>0.11897709106987708</v>
      </c>
      <c r="H71" s="76">
        <f t="shared" si="31"/>
        <v>0.3406984013575065</v>
      </c>
      <c r="I71" s="76">
        <f t="shared" si="31"/>
        <v>0.30363344952562676</v>
      </c>
      <c r="J71" s="76">
        <f t="shared" si="31"/>
        <v>0.16235077333228776</v>
      </c>
      <c r="K71" s="76">
        <f t="shared" si="31"/>
        <v>0.16503274355869757</v>
      </c>
      <c r="L71" s="76">
        <f t="shared" si="31"/>
        <v>0.317358977428408</v>
      </c>
      <c r="M71" s="76">
        <f t="shared" si="31"/>
        <v>0.26701697318487017</v>
      </c>
      <c r="N71" s="76">
        <f t="shared" si="31"/>
        <v>0.5180866627190079</v>
      </c>
      <c r="O71" s="76">
        <f t="shared" si="31"/>
        <v>-0.27884853589654657</v>
      </c>
      <c r="P71" s="76">
        <f t="shared" si="31"/>
        <v>-0.11375706119135409</v>
      </c>
      <c r="Q71" s="76">
        <f t="shared" si="31"/>
        <v>-0.037483882851353845</v>
      </c>
      <c r="R71" s="76">
        <f t="shared" si="31"/>
        <v>0.3751657550140892</v>
      </c>
      <c r="S71" s="76">
        <f t="shared" si="31"/>
        <v>0.10850906008265349</v>
      </c>
      <c r="T71" s="76">
        <f t="shared" si="31"/>
        <v>-0.07934963868816014</v>
      </c>
      <c r="U71" s="76">
        <f t="shared" si="31"/>
        <v>0.1367098507259683</v>
      </c>
      <c r="V71" s="31"/>
    </row>
    <row r="72" spans="1:23" s="3" customFormat="1" ht="14.1" customHeight="1">
      <c r="A72" s="68" t="s">
        <v>8</v>
      </c>
      <c r="B72" s="77">
        <f aca="true" t="shared" si="32" ref="B72:U72">IF(B41=0,"",(B10/B41-1))</f>
        <v>-0.049743741938429564</v>
      </c>
      <c r="C72" s="77">
        <f t="shared" si="32"/>
        <v>0.009148080759662003</v>
      </c>
      <c r="D72" s="77">
        <f t="shared" si="32"/>
        <v>0.06597333500905944</v>
      </c>
      <c r="E72" s="77">
        <f t="shared" si="32"/>
        <v>0.07909447742226083</v>
      </c>
      <c r="F72" s="77">
        <f t="shared" si="32"/>
        <v>-0.07679713676515387</v>
      </c>
      <c r="G72" s="77">
        <f t="shared" si="32"/>
        <v>0.0818102925252091</v>
      </c>
      <c r="H72" s="77">
        <f t="shared" si="32"/>
        <v>0.2799199310354905</v>
      </c>
      <c r="I72" s="77">
        <f t="shared" si="32"/>
        <v>0.27602160570555934</v>
      </c>
      <c r="J72" s="77">
        <f t="shared" si="32"/>
        <v>0.15039576518764508</v>
      </c>
      <c r="K72" s="77">
        <f t="shared" si="32"/>
        <v>0.12820578943975236</v>
      </c>
      <c r="L72" s="77">
        <f t="shared" si="32"/>
        <v>0.2909242930982061</v>
      </c>
      <c r="M72" s="77">
        <f t="shared" si="32"/>
        <v>0.18199241768310626</v>
      </c>
      <c r="N72" s="77">
        <f t="shared" si="32"/>
        <v>0.4989246713758644</v>
      </c>
      <c r="O72" s="77">
        <f t="shared" si="32"/>
        <v>-0.143189884649512</v>
      </c>
      <c r="P72" s="77">
        <f t="shared" si="32"/>
        <v>-0.22293636947938666</v>
      </c>
      <c r="Q72" s="77">
        <f t="shared" si="32"/>
        <v>-0.07315903860905137</v>
      </c>
      <c r="R72" s="77">
        <f t="shared" si="32"/>
        <v>0.2931613895862013</v>
      </c>
      <c r="S72" s="77">
        <f t="shared" si="32"/>
        <v>-0.03778179794043979</v>
      </c>
      <c r="T72" s="77">
        <f t="shared" si="32"/>
        <v>-0.14033860360990624</v>
      </c>
      <c r="U72" s="77">
        <f t="shared" si="32"/>
        <v>0.08822861516938363</v>
      </c>
      <c r="V72" s="31"/>
      <c r="W72" s="34"/>
    </row>
    <row r="73" spans="1:22" s="3" customFormat="1" ht="14.1" customHeight="1">
      <c r="A73" s="66" t="s">
        <v>9</v>
      </c>
      <c r="B73" s="76">
        <f aca="true" t="shared" si="33" ref="B73:U73">IF(B42=0,"",(B11/B42-1))</f>
        <v>0.05429552983740904</v>
      </c>
      <c r="C73" s="76">
        <f t="shared" si="33"/>
        <v>-0.0035569226856156932</v>
      </c>
      <c r="D73" s="76">
        <f t="shared" si="33"/>
        <v>0.12324712991247555</v>
      </c>
      <c r="E73" s="76">
        <f t="shared" si="33"/>
        <v>0.15144086582344496</v>
      </c>
      <c r="F73" s="76">
        <f t="shared" si="33"/>
        <v>0.061789732168351374</v>
      </c>
      <c r="G73" s="76">
        <f t="shared" si="33"/>
        <v>0.06476351439583028</v>
      </c>
      <c r="H73" s="76">
        <f t="shared" si="33"/>
        <v>0.27964618383201456</v>
      </c>
      <c r="I73" s="76">
        <f t="shared" si="33"/>
        <v>0.2859835785585061</v>
      </c>
      <c r="J73" s="76">
        <f t="shared" si="33"/>
        <v>0.1775923718712753</v>
      </c>
      <c r="K73" s="76">
        <f t="shared" si="33"/>
        <v>0.13431767674865336</v>
      </c>
      <c r="L73" s="76">
        <f t="shared" si="33"/>
        <v>0.2741431261770244</v>
      </c>
      <c r="M73" s="76">
        <f t="shared" si="33"/>
        <v>0.24604647053626638</v>
      </c>
      <c r="N73" s="76">
        <f t="shared" si="33"/>
        <v>0.41355473739574733</v>
      </c>
      <c r="O73" s="76">
        <f t="shared" si="33"/>
        <v>-0.1031518624641834</v>
      </c>
      <c r="P73" s="76">
        <f t="shared" si="33"/>
        <v>-0.1733366505544498</v>
      </c>
      <c r="Q73" s="76">
        <f t="shared" si="33"/>
        <v>-0.02583586626139822</v>
      </c>
      <c r="R73" s="76">
        <f t="shared" si="33"/>
        <v>0.19581609373187425</v>
      </c>
      <c r="S73" s="76">
        <f t="shared" si="33"/>
        <v>-0.002571342139759958</v>
      </c>
      <c r="T73" s="76">
        <f t="shared" si="33"/>
        <v>-0.08990931892726217</v>
      </c>
      <c r="U73" s="76">
        <f t="shared" si="33"/>
        <v>0.11902202844757714</v>
      </c>
      <c r="V73" s="31"/>
    </row>
    <row r="74" spans="1:23" s="3" customFormat="1" ht="14.1" customHeight="1">
      <c r="A74" s="68" t="s">
        <v>10</v>
      </c>
      <c r="B74" s="77">
        <f aca="true" t="shared" si="34" ref="B74:U74">IF(B43=0,"",(B12/B43-1))</f>
        <v>0.22338523112732234</v>
      </c>
      <c r="C74" s="77">
        <f t="shared" si="34"/>
        <v>0.05056790720154658</v>
      </c>
      <c r="D74" s="77">
        <f t="shared" si="34"/>
        <v>0.31543815295757627</v>
      </c>
      <c r="E74" s="77">
        <f t="shared" si="34"/>
        <v>0.3013440860215053</v>
      </c>
      <c r="F74" s="77">
        <f t="shared" si="34"/>
        <v>0.3503010399562123</v>
      </c>
      <c r="G74" s="77">
        <f t="shared" si="34"/>
        <v>0.21862513333043543</v>
      </c>
      <c r="H74" s="77">
        <f t="shared" si="34"/>
        <v>0.2541833669956153</v>
      </c>
      <c r="I74" s="77">
        <f t="shared" si="34"/>
        <v>0.4822497097436813</v>
      </c>
      <c r="J74" s="77">
        <f t="shared" si="34"/>
        <v>0.652863042750307</v>
      </c>
      <c r="K74" s="77">
        <f t="shared" si="34"/>
        <v>0.0003511544201562078</v>
      </c>
      <c r="L74" s="77">
        <f t="shared" si="34"/>
        <v>0.8409411350017624</v>
      </c>
      <c r="M74" s="77">
        <f t="shared" si="34"/>
        <v>0.09753113393052226</v>
      </c>
      <c r="N74" s="77">
        <f t="shared" si="34"/>
        <v>0.5190745366110161</v>
      </c>
      <c r="O74" s="77">
        <f t="shared" si="34"/>
        <v>-0.16460424935792672</v>
      </c>
      <c r="P74" s="77">
        <f t="shared" si="34"/>
        <v>0.2213644898810765</v>
      </c>
      <c r="Q74" s="77">
        <f t="shared" si="34"/>
        <v>-0.18696397941680964</v>
      </c>
      <c r="R74" s="77">
        <f t="shared" si="34"/>
        <v>0.21646341463414642</v>
      </c>
      <c r="S74" s="77">
        <f t="shared" si="34"/>
        <v>-0.21891989851395433</v>
      </c>
      <c r="T74" s="77">
        <f t="shared" si="34"/>
        <v>1.0445544554455446</v>
      </c>
      <c r="U74" s="77">
        <f t="shared" si="34"/>
        <v>0.2445415626220957</v>
      </c>
      <c r="V74" s="31"/>
      <c r="W74" s="34"/>
    </row>
    <row r="75" spans="1:22" s="3" customFormat="1" ht="14.1" customHeight="1">
      <c r="A75" s="66" t="s">
        <v>11</v>
      </c>
      <c r="B75" s="76">
        <f aca="true" t="shared" si="35" ref="B75:U75">IF(B44=0,"",(B13/B44-1))</f>
        <v>0.027561754292614093</v>
      </c>
      <c r="C75" s="76">
        <f t="shared" si="35"/>
        <v>-0.07020412955601407</v>
      </c>
      <c r="D75" s="76">
        <f t="shared" si="35"/>
        <v>15.466487935656836</v>
      </c>
      <c r="E75" s="76">
        <f t="shared" si="35"/>
        <v>8.376811594202898</v>
      </c>
      <c r="F75" s="76" t="str">
        <f t="shared" si="35"/>
        <v/>
      </c>
      <c r="G75" s="76">
        <f t="shared" si="35"/>
        <v>-0.325071084188404</v>
      </c>
      <c r="H75" s="76">
        <f t="shared" si="35"/>
        <v>-0.010092514718250678</v>
      </c>
      <c r="I75" s="76">
        <f t="shared" si="35"/>
        <v>0.6021505376344085</v>
      </c>
      <c r="J75" s="76" t="str">
        <f t="shared" si="35"/>
        <v/>
      </c>
      <c r="K75" s="76" t="str">
        <f t="shared" si="35"/>
        <v/>
      </c>
      <c r="L75" s="76">
        <f t="shared" si="35"/>
        <v>0.5</v>
      </c>
      <c r="M75" s="76" t="str">
        <f t="shared" si="35"/>
        <v/>
      </c>
      <c r="N75" s="76">
        <f t="shared" si="35"/>
        <v>0.1603773584905661</v>
      </c>
      <c r="O75" s="76" t="str">
        <f t="shared" si="35"/>
        <v/>
      </c>
      <c r="P75" s="76">
        <f t="shared" si="35"/>
        <v>0.6186440677966101</v>
      </c>
      <c r="Q75" s="76" t="str">
        <f t="shared" si="35"/>
        <v/>
      </c>
      <c r="R75" s="76" t="str">
        <f t="shared" si="35"/>
        <v/>
      </c>
      <c r="S75" s="76" t="str">
        <f t="shared" si="35"/>
        <v/>
      </c>
      <c r="T75" s="76" t="str">
        <f t="shared" si="35"/>
        <v/>
      </c>
      <c r="U75" s="76">
        <f t="shared" si="35"/>
        <v>0.008702413969050138</v>
      </c>
      <c r="V75" s="31"/>
    </row>
    <row r="76" spans="1:23" s="3" customFormat="1" ht="14.1" customHeight="1" thickBot="1">
      <c r="A76" s="86" t="s">
        <v>12</v>
      </c>
      <c r="B76" s="88">
        <f aca="true" t="shared" si="36" ref="B76:U76">IF(B45=0,"",(B14/B45-1))</f>
        <v>0.2567310289180007</v>
      </c>
      <c r="C76" s="88">
        <f t="shared" si="36"/>
        <v>0.0019881663250924664</v>
      </c>
      <c r="D76" s="88">
        <f t="shared" si="36"/>
        <v>126</v>
      </c>
      <c r="E76" s="88">
        <f t="shared" si="36"/>
        <v>-0.5</v>
      </c>
      <c r="F76" s="88" t="str">
        <f t="shared" si="36"/>
        <v/>
      </c>
      <c r="G76" s="88">
        <f t="shared" si="36"/>
        <v>-0.09824258138864883</v>
      </c>
      <c r="H76" s="88">
        <f t="shared" si="36"/>
        <v>0.04596100278551529</v>
      </c>
      <c r="I76" s="88">
        <f t="shared" si="36"/>
        <v>-0.9172413793103449</v>
      </c>
      <c r="J76" s="88" t="str">
        <f t="shared" si="36"/>
        <v/>
      </c>
      <c r="K76" s="88" t="str">
        <f t="shared" si="36"/>
        <v/>
      </c>
      <c r="L76" s="88" t="str">
        <f t="shared" si="36"/>
        <v/>
      </c>
      <c r="M76" s="88" t="str">
        <f t="shared" si="36"/>
        <v/>
      </c>
      <c r="N76" s="88" t="str">
        <f t="shared" si="36"/>
        <v/>
      </c>
      <c r="O76" s="88" t="str">
        <f t="shared" si="36"/>
        <v/>
      </c>
      <c r="P76" s="88" t="str">
        <f t="shared" si="36"/>
        <v/>
      </c>
      <c r="Q76" s="88" t="str">
        <f t="shared" si="36"/>
        <v/>
      </c>
      <c r="R76" s="88" t="str">
        <f t="shared" si="36"/>
        <v/>
      </c>
      <c r="S76" s="88" t="str">
        <f t="shared" si="36"/>
        <v/>
      </c>
      <c r="T76" s="88" t="str">
        <f t="shared" si="36"/>
        <v/>
      </c>
      <c r="U76" s="88">
        <f t="shared" si="36"/>
        <v>0.1710188228264118</v>
      </c>
      <c r="V76" s="31"/>
      <c r="W76" s="34"/>
    </row>
    <row r="77" spans="1:22" s="39" customFormat="1" ht="14.1" customHeight="1" thickTop="1">
      <c r="A77" s="70" t="str">
        <f>A15</f>
        <v>Σύνολο</v>
      </c>
      <c r="B77" s="78">
        <f aca="true" t="shared" si="37" ref="B77:U77">IF(B47=0,"",(B15/B47-1))</f>
        <v>0.10295788302797315</v>
      </c>
      <c r="C77" s="78">
        <f t="shared" si="37"/>
        <v>0.007861665434678367</v>
      </c>
      <c r="D77" s="78">
        <f t="shared" si="37"/>
        <v>0.12157518097349085</v>
      </c>
      <c r="E77" s="78">
        <f t="shared" si="37"/>
        <v>0.1079711479461285</v>
      </c>
      <c r="F77" s="78">
        <f t="shared" si="37"/>
        <v>-0.08690518241913514</v>
      </c>
      <c r="G77" s="78">
        <f t="shared" si="37"/>
        <v>0.08047154901410347</v>
      </c>
      <c r="H77" s="78">
        <f t="shared" si="37"/>
        <v>0.23409325462532227</v>
      </c>
      <c r="I77" s="78">
        <f t="shared" si="37"/>
        <v>0.25775411343332744</v>
      </c>
      <c r="J77" s="78">
        <f t="shared" si="37"/>
        <v>0.15709635766305752</v>
      </c>
      <c r="K77" s="78">
        <f t="shared" si="37"/>
        <v>0.09815668621283624</v>
      </c>
      <c r="L77" s="78">
        <f t="shared" si="37"/>
        <v>0.30614437076402234</v>
      </c>
      <c r="M77" s="78">
        <f t="shared" si="37"/>
        <v>0.15235793039586065</v>
      </c>
      <c r="N77" s="78">
        <f t="shared" si="37"/>
        <v>0.42914505604818465</v>
      </c>
      <c r="O77" s="78">
        <f t="shared" si="37"/>
        <v>-0.20160087148033246</v>
      </c>
      <c r="P77" s="78">
        <f t="shared" si="37"/>
        <v>-0.11501395373099288</v>
      </c>
      <c r="Q77" s="78">
        <f t="shared" si="37"/>
        <v>-0.03827112786450171</v>
      </c>
      <c r="R77" s="78">
        <f t="shared" si="37"/>
        <v>0.3121866479021902</v>
      </c>
      <c r="S77" s="78">
        <f t="shared" si="37"/>
        <v>-0.004516160531198077</v>
      </c>
      <c r="T77" s="78">
        <f t="shared" si="37"/>
        <v>-0.08101261518582747</v>
      </c>
      <c r="U77" s="78">
        <f t="shared" si="37"/>
        <v>0.11893694891133433</v>
      </c>
      <c r="V77" s="38"/>
    </row>
    <row r="78" spans="1:21" s="22" customFormat="1" ht="14.1" customHeight="1">
      <c r="A78" s="47" t="s">
        <v>55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</row>
    <row r="79" spans="1:21" s="22" customFormat="1" ht="14.1" customHeight="1">
      <c r="A79" s="47" t="s">
        <v>33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1:21" s="3" customFormat="1" ht="15" customHeight="1">
      <c r="A80" s="81"/>
      <c r="B80" s="82"/>
      <c r="C80" s="82"/>
      <c r="D80" s="82"/>
      <c r="E80" s="82"/>
      <c r="F80" s="82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1:21" s="3" customFormat="1" ht="15" customHeight="1">
      <c r="A81" s="81"/>
      <c r="B81" s="82"/>
      <c r="C81" s="82"/>
      <c r="D81" s="82"/>
      <c r="E81" s="82"/>
      <c r="F81" s="82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</row>
    <row r="82" ht="15" customHeight="1">
      <c r="A82" s="83"/>
    </row>
    <row r="83" ht="15" customHeight="1">
      <c r="A83" s="83"/>
    </row>
    <row r="85" spans="2:3" ht="15" customHeight="1">
      <c r="B85" s="85"/>
      <c r="C85" s="85"/>
    </row>
    <row r="86" spans="2:3" ht="15" customHeight="1">
      <c r="B86" s="73"/>
      <c r="C86" s="73"/>
    </row>
    <row r="87" spans="2:3" ht="15" customHeight="1">
      <c r="B87" s="73"/>
      <c r="C87" s="73"/>
    </row>
    <row r="88" spans="2:3" ht="15" customHeight="1">
      <c r="B88" s="73"/>
      <c r="C88" s="73"/>
    </row>
    <row r="89" spans="2:3" ht="15" customHeight="1">
      <c r="B89" s="73"/>
      <c r="C89" s="73"/>
    </row>
  </sheetData>
  <conditionalFormatting sqref="B16:P1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horizontalDpi="598" verticalDpi="598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755C-EBAE-4DDA-A8C7-68114211E0CA}">
  <sheetPr>
    <pageSetUpPr fitToPage="1"/>
  </sheetPr>
  <dimension ref="A1:W36"/>
  <sheetViews>
    <sheetView showGridLines="0" showZeros="0" workbookViewId="0" topLeftCell="A1"/>
  </sheetViews>
  <sheetFormatPr defaultColWidth="9.140625" defaultRowHeight="15" customHeight="1"/>
  <cols>
    <col min="1" max="1" width="17.7109375" style="9" customWidth="1"/>
    <col min="2" max="16" width="11.00390625" style="15" customWidth="1"/>
    <col min="17" max="17" width="10.7109375" style="9" customWidth="1"/>
    <col min="18" max="21" width="9.140625" style="9" customWidth="1"/>
  </cols>
  <sheetData>
    <row r="1" spans="1:21" s="3" customFormat="1" ht="14.1" customHeight="1">
      <c r="A1" s="11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5"/>
      <c r="P1" s="15"/>
      <c r="Q1" s="9"/>
      <c r="R1" s="9"/>
      <c r="S1" s="9"/>
      <c r="T1" s="9"/>
      <c r="U1" s="9"/>
    </row>
    <row r="2" spans="1:14" ht="15" customHeight="1">
      <c r="A2" s="10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" s="2" customFormat="1" ht="13.5" customHeight="1">
      <c r="A3" s="25" t="s">
        <v>63</v>
      </c>
      <c r="B3" s="102" t="s">
        <v>56</v>
      </c>
      <c r="C3" s="103"/>
      <c r="D3" s="103"/>
      <c r="E3" s="103"/>
      <c r="F3" s="104"/>
      <c r="G3" s="102" t="s">
        <v>57</v>
      </c>
      <c r="H3" s="103"/>
      <c r="I3" s="103"/>
      <c r="J3" s="103"/>
      <c r="K3" s="103"/>
      <c r="L3" s="102" t="s">
        <v>59</v>
      </c>
      <c r="M3" s="103"/>
      <c r="N3" s="103"/>
      <c r="O3" s="103"/>
      <c r="P3" s="103"/>
      <c r="Q3" s="9"/>
      <c r="R3" s="9"/>
      <c r="S3" s="9"/>
      <c r="T3" s="9"/>
      <c r="U3" s="9"/>
    </row>
    <row r="4" spans="1:22" s="3" customFormat="1" ht="14.1" customHeight="1">
      <c r="A4" s="29"/>
      <c r="B4" s="26">
        <f>'table 1'!A2</f>
        <v>2023</v>
      </c>
      <c r="C4" s="26">
        <f>'table 1'!A17</f>
        <v>2022</v>
      </c>
      <c r="D4" s="26">
        <f>'table 1'!A33</f>
        <v>2019</v>
      </c>
      <c r="E4" s="26" t="str">
        <f>'table 1'!A49</f>
        <v>Δ2023/22</v>
      </c>
      <c r="F4" s="26" t="str">
        <f>'table 1'!A64</f>
        <v>Δ2023/19</v>
      </c>
      <c r="G4" s="26">
        <f>B4</f>
        <v>2023</v>
      </c>
      <c r="H4" s="26">
        <f>C4</f>
        <v>2022</v>
      </c>
      <c r="I4" s="26">
        <f>D4</f>
        <v>2019</v>
      </c>
      <c r="J4" s="26" t="str">
        <f>E4</f>
        <v>Δ2023/22</v>
      </c>
      <c r="K4" s="26" t="str">
        <f>F4</f>
        <v>Δ2023/19</v>
      </c>
      <c r="L4" s="26">
        <f>B4</f>
        <v>2023</v>
      </c>
      <c r="M4" s="26">
        <f>C4</f>
        <v>2022</v>
      </c>
      <c r="N4" s="26">
        <f>D4</f>
        <v>2019</v>
      </c>
      <c r="O4" s="26" t="str">
        <f>E4</f>
        <v>Δ2023/22</v>
      </c>
      <c r="P4" s="26" t="str">
        <f>F4</f>
        <v>Δ2023/19</v>
      </c>
      <c r="Q4" s="9"/>
      <c r="R4" s="9"/>
      <c r="S4" s="9"/>
      <c r="T4" s="9"/>
      <c r="U4" s="9"/>
      <c r="V4" s="31"/>
    </row>
    <row r="5" spans="1:23" s="3" customFormat="1" ht="14.1" customHeight="1">
      <c r="A5" s="32" t="s">
        <v>1</v>
      </c>
      <c r="B5" s="33">
        <f>'table 1'!U3-'table 1'!B3</f>
        <v>106354</v>
      </c>
      <c r="C5" s="33">
        <f>'table 1'!U18-'table 1'!B18</f>
        <v>54567</v>
      </c>
      <c r="D5" s="33">
        <f>'table 1'!U34-'table 1'!B34</f>
        <v>104483</v>
      </c>
      <c r="E5" s="44">
        <f aca="true" t="shared" si="0" ref="E5:E17">_xlfn.IFERROR(B5/C5-1,"")</f>
        <v>0.9490534572177323</v>
      </c>
      <c r="F5" s="55">
        <f aca="true" t="shared" si="1" ref="F5:F17">_xlfn.IFERROR(B5/D5-1,"")</f>
        <v>0.01790721935625883</v>
      </c>
      <c r="G5" s="33">
        <f>SUM('table 1'!D3:F3)</f>
        <v>0</v>
      </c>
      <c r="H5" s="33">
        <f>SUM('table 1'!D18:F18)</f>
        <v>0</v>
      </c>
      <c r="I5" s="33">
        <f>SUM('table 1'!D34:F34)</f>
        <v>48</v>
      </c>
      <c r="J5" s="44" t="str">
        <f aca="true" t="shared" si="2" ref="J5:J17">_xlfn.IFERROR(G5/H5-1,"")</f>
        <v/>
      </c>
      <c r="K5" s="55">
        <f aca="true" t="shared" si="3" ref="K5:K17">_xlfn.IFERROR(G5/I5-1,"")</f>
        <v>-1</v>
      </c>
      <c r="L5" s="33">
        <f>SUM('table 1'!M3:N3)</f>
        <v>0</v>
      </c>
      <c r="M5" s="33">
        <f>SUM('table 1'!M18:N18)</f>
        <v>1</v>
      </c>
      <c r="N5" s="33">
        <f>SUM('table 1'!M34:N34)</f>
        <v>36</v>
      </c>
      <c r="O5" s="44">
        <f aca="true" t="shared" si="4" ref="O5:O17">_xlfn.IFERROR(L5/M5-1,"")</f>
        <v>-1</v>
      </c>
      <c r="P5" s="55">
        <f aca="true" t="shared" si="5" ref="P5:P17">_xlfn.IFERROR(L5/N5-1,"")</f>
        <v>-1</v>
      </c>
      <c r="Q5" s="9"/>
      <c r="R5" s="9"/>
      <c r="S5" s="9"/>
      <c r="T5" s="9"/>
      <c r="U5" s="9"/>
      <c r="V5" s="31"/>
      <c r="W5" s="34"/>
    </row>
    <row r="6" spans="1:22" s="3" customFormat="1" ht="14.1" customHeight="1">
      <c r="A6" s="29" t="s">
        <v>2</v>
      </c>
      <c r="B6" s="30">
        <f>'table 1'!U4-'table 1'!B4</f>
        <v>101160</v>
      </c>
      <c r="C6" s="30">
        <f>'table 1'!U19-'table 1'!B19</f>
        <v>64612</v>
      </c>
      <c r="D6" s="30">
        <f>'table 1'!U35-'table 1'!B35</f>
        <v>106810</v>
      </c>
      <c r="E6" s="43">
        <f t="shared" si="0"/>
        <v>0.5656534389896615</v>
      </c>
      <c r="F6" s="56">
        <f t="shared" si="1"/>
        <v>-0.05289766875760693</v>
      </c>
      <c r="G6" s="30">
        <f>SUM('table 1'!D4:F4)</f>
        <v>0</v>
      </c>
      <c r="H6" s="30">
        <f>SUM('table 1'!D19:F19)</f>
        <v>0</v>
      </c>
      <c r="I6" s="30">
        <f>SUM('table 1'!D35:F35)</f>
        <v>0</v>
      </c>
      <c r="J6" s="43" t="str">
        <f t="shared" si="2"/>
        <v/>
      </c>
      <c r="K6" s="56" t="str">
        <f t="shared" si="3"/>
        <v/>
      </c>
      <c r="L6" s="30">
        <f>SUM('table 1'!M4:N4)</f>
        <v>0</v>
      </c>
      <c r="M6" s="30">
        <f>SUM('table 1'!M19:N19)</f>
        <v>0</v>
      </c>
      <c r="N6" s="30">
        <f>SUM('table 1'!M35:N35)</f>
        <v>118</v>
      </c>
      <c r="O6" s="43" t="str">
        <f t="shared" si="4"/>
        <v/>
      </c>
      <c r="P6" s="56">
        <f t="shared" si="5"/>
        <v>-1</v>
      </c>
      <c r="Q6" s="9"/>
      <c r="R6" s="9"/>
      <c r="S6" s="9"/>
      <c r="T6" s="9"/>
      <c r="U6" s="9"/>
      <c r="V6" s="31"/>
    </row>
    <row r="7" spans="1:23" s="3" customFormat="1" ht="14.1" customHeight="1">
      <c r="A7" s="32" t="s">
        <v>3</v>
      </c>
      <c r="B7" s="33">
        <f>'table 1'!U5-'table 1'!B5</f>
        <v>174880</v>
      </c>
      <c r="C7" s="33">
        <f>'table 1'!U20-'table 1'!B20</f>
        <v>124089</v>
      </c>
      <c r="D7" s="33">
        <f>'table 1'!U36-'table 1'!B36</f>
        <v>139435</v>
      </c>
      <c r="E7" s="44">
        <f t="shared" si="0"/>
        <v>0.40931105899797715</v>
      </c>
      <c r="F7" s="55">
        <f t="shared" si="1"/>
        <v>0.25420446803169927</v>
      </c>
      <c r="G7" s="33">
        <f>SUM('table 1'!D5:F5)</f>
        <v>11365</v>
      </c>
      <c r="H7" s="33">
        <f>SUM('table 1'!D20:F20)</f>
        <v>4539</v>
      </c>
      <c r="I7" s="33">
        <f>SUM('table 1'!D36:F36)</f>
        <v>262</v>
      </c>
      <c r="J7" s="44">
        <f t="shared" si="2"/>
        <v>1.5038554747741792</v>
      </c>
      <c r="K7" s="55">
        <f t="shared" si="3"/>
        <v>42.37786259541985</v>
      </c>
      <c r="L7" s="33">
        <f>SUM('table 1'!M5:N5)</f>
        <v>3644</v>
      </c>
      <c r="M7" s="33">
        <f>SUM('table 1'!M20:N20)</f>
        <v>2956</v>
      </c>
      <c r="N7" s="33">
        <f>SUM('table 1'!M36:N36)</f>
        <v>695</v>
      </c>
      <c r="O7" s="44">
        <f t="shared" si="4"/>
        <v>0.23274695534506096</v>
      </c>
      <c r="P7" s="55">
        <f t="shared" si="5"/>
        <v>4.243165467625899</v>
      </c>
      <c r="Q7" s="9"/>
      <c r="R7" s="9"/>
      <c r="S7" s="9"/>
      <c r="T7" s="9"/>
      <c r="U7" s="9"/>
      <c r="V7" s="31"/>
      <c r="W7" s="34"/>
    </row>
    <row r="8" spans="1:22" s="3" customFormat="1" ht="14.1" customHeight="1">
      <c r="A8" s="29" t="s">
        <v>4</v>
      </c>
      <c r="B8" s="30">
        <f>'table 1'!U6-'table 1'!B6</f>
        <v>799170</v>
      </c>
      <c r="C8" s="30">
        <f>'table 1'!U21-'table 1'!B21</f>
        <v>707138</v>
      </c>
      <c r="D8" s="30">
        <f>'table 1'!U37-'table 1'!B37</f>
        <v>721163</v>
      </c>
      <c r="E8" s="43">
        <f t="shared" si="0"/>
        <v>0.13014715656632792</v>
      </c>
      <c r="F8" s="56">
        <f t="shared" si="1"/>
        <v>0.10816833364995149</v>
      </c>
      <c r="G8" s="30">
        <f>SUM('table 1'!D6:F6)</f>
        <v>174993</v>
      </c>
      <c r="H8" s="30">
        <f>SUM('table 1'!D21:F21)</f>
        <v>142261</v>
      </c>
      <c r="I8" s="30">
        <f>SUM('table 1'!D37:F37)</f>
        <v>135135</v>
      </c>
      <c r="J8" s="43">
        <f t="shared" si="2"/>
        <v>0.2300841411208976</v>
      </c>
      <c r="K8" s="56">
        <f t="shared" si="3"/>
        <v>0.29494949494949485</v>
      </c>
      <c r="L8" s="30">
        <f>SUM('table 1'!M6:N6)</f>
        <v>45746</v>
      </c>
      <c r="M8" s="30">
        <f>SUM('table 1'!M21:N21)</f>
        <v>52835</v>
      </c>
      <c r="N8" s="30">
        <f>SUM('table 1'!M37:N37)</f>
        <v>45116</v>
      </c>
      <c r="O8" s="43">
        <f t="shared" si="4"/>
        <v>-0.1341724235828523</v>
      </c>
      <c r="P8" s="56">
        <f t="shared" si="5"/>
        <v>0.013964003901055122</v>
      </c>
      <c r="Q8" s="9"/>
      <c r="R8" s="9"/>
      <c r="S8" s="9"/>
      <c r="T8" s="9"/>
      <c r="U8" s="9"/>
      <c r="V8" s="31"/>
    </row>
    <row r="9" spans="1:23" s="3" customFormat="1" ht="14.1" customHeight="1">
      <c r="A9" s="32" t="s">
        <v>5</v>
      </c>
      <c r="B9" s="33">
        <f>'table 1'!U7-'table 1'!B7</f>
        <v>1844222</v>
      </c>
      <c r="C9" s="33">
        <f>'table 1'!U22-'table 1'!B22</f>
        <v>1717869</v>
      </c>
      <c r="D9" s="33">
        <f>'table 1'!U38-'table 1'!B38</f>
        <v>1768877</v>
      </c>
      <c r="E9" s="44">
        <f t="shared" si="0"/>
        <v>0.07355217423447313</v>
      </c>
      <c r="F9" s="55">
        <f t="shared" si="1"/>
        <v>0.04259482146016946</v>
      </c>
      <c r="G9" s="33">
        <f>SUM('table 1'!D7:F7)</f>
        <v>483872</v>
      </c>
      <c r="H9" s="33">
        <f>SUM('table 1'!D22:F22)</f>
        <v>450498</v>
      </c>
      <c r="I9" s="33">
        <f>SUM('table 1'!D38:F38)</f>
        <v>447629</v>
      </c>
      <c r="J9" s="44">
        <f t="shared" si="2"/>
        <v>0.07408245985553763</v>
      </c>
      <c r="K9" s="55">
        <f t="shared" si="3"/>
        <v>0.08096660404039957</v>
      </c>
      <c r="L9" s="33">
        <f>SUM('table 1'!M7:N7)</f>
        <v>113566</v>
      </c>
      <c r="M9" s="33">
        <f>SUM('table 1'!M22:N22)</f>
        <v>124451</v>
      </c>
      <c r="N9" s="33">
        <f>SUM('table 1'!M38:N38)</f>
        <v>103708</v>
      </c>
      <c r="O9" s="44">
        <f t="shared" si="4"/>
        <v>-0.0874641425139211</v>
      </c>
      <c r="P9" s="55">
        <f t="shared" si="5"/>
        <v>0.09505534770702351</v>
      </c>
      <c r="Q9" s="9"/>
      <c r="R9" s="9"/>
      <c r="S9" s="9"/>
      <c r="T9" s="9"/>
      <c r="U9" s="9"/>
      <c r="V9" s="31"/>
      <c r="W9" s="34"/>
    </row>
    <row r="10" spans="1:22" s="3" customFormat="1" ht="14.1" customHeight="1">
      <c r="A10" s="29" t="s">
        <v>6</v>
      </c>
      <c r="B10" s="30">
        <f>'table 1'!U8-'table 1'!B8</f>
        <v>2792143</v>
      </c>
      <c r="C10" s="30">
        <f>'table 1'!U23-'table 1'!B23</f>
        <v>2620182</v>
      </c>
      <c r="D10" s="30">
        <f>'table 1'!U39-'table 1'!B39</f>
        <v>2526576</v>
      </c>
      <c r="E10" s="43">
        <f t="shared" si="0"/>
        <v>0.06562941047606619</v>
      </c>
      <c r="F10" s="56">
        <f t="shared" si="1"/>
        <v>0.10510944456054361</v>
      </c>
      <c r="G10" s="30">
        <f>SUM('table 1'!D8:F8)</f>
        <v>694747</v>
      </c>
      <c r="H10" s="30">
        <f>SUM('table 1'!D23:F23)</f>
        <v>656749</v>
      </c>
      <c r="I10" s="30">
        <f>SUM('table 1'!D39:F39)</f>
        <v>638079</v>
      </c>
      <c r="J10" s="43">
        <f t="shared" si="2"/>
        <v>0.05785772037719128</v>
      </c>
      <c r="K10" s="56">
        <f t="shared" si="3"/>
        <v>0.08881031972530051</v>
      </c>
      <c r="L10" s="30">
        <f>SUM('table 1'!M8:N8)</f>
        <v>216958</v>
      </c>
      <c r="M10" s="30">
        <f>SUM('table 1'!M23:N23)</f>
        <v>233441</v>
      </c>
      <c r="N10" s="30">
        <f>SUM('table 1'!M39:N39)</f>
        <v>173729</v>
      </c>
      <c r="O10" s="43">
        <f t="shared" si="4"/>
        <v>-0.0706088476317357</v>
      </c>
      <c r="P10" s="56">
        <f t="shared" si="5"/>
        <v>0.24883007442626148</v>
      </c>
      <c r="Q10" s="9"/>
      <c r="R10" s="9"/>
      <c r="S10" s="9"/>
      <c r="T10" s="9"/>
      <c r="U10" s="9"/>
      <c r="V10" s="31"/>
    </row>
    <row r="11" spans="1:23" s="3" customFormat="1" ht="14.1" customHeight="1">
      <c r="A11" s="32" t="s">
        <v>7</v>
      </c>
      <c r="B11" s="33">
        <f>'table 1'!U9-'table 1'!B9</f>
        <v>3476810</v>
      </c>
      <c r="C11" s="33">
        <f>'table 1'!U24-'table 1'!B24</f>
        <v>3400153</v>
      </c>
      <c r="D11" s="33">
        <f>'table 1'!U40-'table 1'!B40</f>
        <v>3017127</v>
      </c>
      <c r="E11" s="44">
        <f t="shared" si="0"/>
        <v>0.022545161938301028</v>
      </c>
      <c r="F11" s="55">
        <f t="shared" si="1"/>
        <v>0.15235785566865423</v>
      </c>
      <c r="G11" s="33">
        <f>SUM('table 1'!D9:F9)</f>
        <v>783117</v>
      </c>
      <c r="H11" s="33">
        <f>SUM('table 1'!D24:F24)</f>
        <v>830991</v>
      </c>
      <c r="I11" s="33">
        <f>SUM('table 1'!D40:F40)</f>
        <v>750241</v>
      </c>
      <c r="J11" s="44">
        <f t="shared" si="2"/>
        <v>-0.057610732246197616</v>
      </c>
      <c r="K11" s="55">
        <f t="shared" si="3"/>
        <v>0.04382058565181057</v>
      </c>
      <c r="L11" s="33">
        <f>SUM('table 1'!M9:N9)</f>
        <v>326240</v>
      </c>
      <c r="M11" s="33">
        <f>SUM('table 1'!M24:N24)</f>
        <v>349318</v>
      </c>
      <c r="N11" s="33">
        <f>SUM('table 1'!M40:N40)</f>
        <v>234731</v>
      </c>
      <c r="O11" s="44">
        <f t="shared" si="4"/>
        <v>-0.06606587693734645</v>
      </c>
      <c r="P11" s="55">
        <f t="shared" si="5"/>
        <v>0.38984624953670366</v>
      </c>
      <c r="Q11" s="9"/>
      <c r="R11" s="9"/>
      <c r="S11" s="9"/>
      <c r="T11" s="9"/>
      <c r="U11" s="9"/>
      <c r="V11" s="31"/>
      <c r="W11" s="34"/>
    </row>
    <row r="12" spans="1:22" s="3" customFormat="1" ht="14.1" customHeight="1">
      <c r="A12" s="29" t="s">
        <v>8</v>
      </c>
      <c r="B12" s="30">
        <f>'table 1'!U10-'table 1'!B10</f>
        <v>3341498</v>
      </c>
      <c r="C12" s="30">
        <f>'table 1'!U25-'table 1'!B25</f>
        <v>3232888</v>
      </c>
      <c r="D12" s="30">
        <f>'table 1'!U41-'table 1'!B41</f>
        <v>2959511</v>
      </c>
      <c r="E12" s="43">
        <f t="shared" si="0"/>
        <v>0.03359534880268056</v>
      </c>
      <c r="F12" s="56">
        <f t="shared" si="1"/>
        <v>0.12907098503773096</v>
      </c>
      <c r="G12" s="30">
        <f>SUM('table 1'!D10:F10)</f>
        <v>801467</v>
      </c>
      <c r="H12" s="30">
        <f>SUM('table 1'!D25:F25)</f>
        <v>786617</v>
      </c>
      <c r="I12" s="30">
        <f>SUM('table 1'!D41:F41)</f>
        <v>752321</v>
      </c>
      <c r="J12" s="43">
        <f t="shared" si="2"/>
        <v>0.01887831053740263</v>
      </c>
      <c r="K12" s="56">
        <f t="shared" si="3"/>
        <v>0.06532583830572314</v>
      </c>
      <c r="L12" s="30">
        <f>SUM('table 1'!M10:N10)</f>
        <v>302306</v>
      </c>
      <c r="M12" s="30">
        <f>SUM('table 1'!M25:N25)</f>
        <v>326345</v>
      </c>
      <c r="N12" s="30">
        <f>SUM('table 1'!M41:N41)</f>
        <v>226835</v>
      </c>
      <c r="O12" s="43">
        <f t="shared" si="4"/>
        <v>-0.07366130935053394</v>
      </c>
      <c r="P12" s="56">
        <f t="shared" si="5"/>
        <v>0.33271320563405116</v>
      </c>
      <c r="Q12" s="9"/>
      <c r="R12" s="9"/>
      <c r="S12" s="9"/>
      <c r="T12" s="9"/>
      <c r="U12" s="9"/>
      <c r="V12" s="31"/>
    </row>
    <row r="13" spans="1:23" s="3" customFormat="1" ht="14.1" customHeight="1">
      <c r="A13" s="32" t="s">
        <v>9</v>
      </c>
      <c r="B13" s="33">
        <f>'table 1'!U11-'table 1'!B11</f>
        <v>2654501</v>
      </c>
      <c r="C13" s="33">
        <f>'table 1'!U26-'table 1'!B26</f>
        <v>2482256</v>
      </c>
      <c r="D13" s="33">
        <f>'table 1'!U42-'table 1'!B42</f>
        <v>2329699</v>
      </c>
      <c r="E13" s="44">
        <f t="shared" si="0"/>
        <v>0.06939050605578156</v>
      </c>
      <c r="F13" s="55">
        <f t="shared" si="1"/>
        <v>0.1394180106528784</v>
      </c>
      <c r="G13" s="33">
        <f>SUM('table 1'!D11:F11)</f>
        <v>675821</v>
      </c>
      <c r="H13" s="33">
        <f>SUM('table 1'!D26:F26)</f>
        <v>632456</v>
      </c>
      <c r="I13" s="33">
        <f>SUM('table 1'!D42:F42)</f>
        <v>597813</v>
      </c>
      <c r="J13" s="44">
        <f t="shared" si="2"/>
        <v>0.06856603463323929</v>
      </c>
      <c r="K13" s="55">
        <f t="shared" si="3"/>
        <v>0.1304889656129926</v>
      </c>
      <c r="L13" s="33">
        <f>SUM('table 1'!M11:N11)</f>
        <v>197502</v>
      </c>
      <c r="M13" s="33">
        <f>SUM('table 1'!M26:N26)</f>
        <v>215174</v>
      </c>
      <c r="N13" s="33">
        <f>SUM('table 1'!M42:N42)</f>
        <v>147768</v>
      </c>
      <c r="O13" s="44">
        <f t="shared" si="4"/>
        <v>-0.08212888174221789</v>
      </c>
      <c r="P13" s="55">
        <f t="shared" si="5"/>
        <v>0.3365681338314115</v>
      </c>
      <c r="Q13" s="9"/>
      <c r="R13" s="9"/>
      <c r="S13" s="9"/>
      <c r="T13" s="9"/>
      <c r="U13" s="9"/>
      <c r="V13" s="31"/>
      <c r="W13" s="34"/>
    </row>
    <row r="14" spans="1:22" s="3" customFormat="1" ht="14.1" customHeight="1">
      <c r="A14" s="29" t="s">
        <v>10</v>
      </c>
      <c r="B14" s="30">
        <f>'table 1'!U12-'table 1'!B12</f>
        <v>1403197</v>
      </c>
      <c r="C14" s="30">
        <f>'table 1'!U27-'table 1'!B27</f>
        <v>1311665</v>
      </c>
      <c r="D14" s="30">
        <f>'table 1'!U43-'table 1'!B43</f>
        <v>1117899</v>
      </c>
      <c r="E14" s="43">
        <f t="shared" si="0"/>
        <v>0.06978306198610174</v>
      </c>
      <c r="F14" s="56">
        <f t="shared" si="1"/>
        <v>0.25520910207451664</v>
      </c>
      <c r="G14" s="30">
        <f>SUM('table 1'!D12:F12)</f>
        <v>391614</v>
      </c>
      <c r="H14" s="30">
        <f>SUM('table 1'!D27:F27)</f>
        <v>370693</v>
      </c>
      <c r="I14" s="30">
        <f>SUM('table 1'!D43:F43)</f>
        <v>298694</v>
      </c>
      <c r="J14" s="43">
        <f t="shared" si="2"/>
        <v>0.05643753726129175</v>
      </c>
      <c r="K14" s="56">
        <f t="shared" si="3"/>
        <v>0.31108760135791136</v>
      </c>
      <c r="L14" s="30">
        <f>SUM('table 1'!M12:N12)</f>
        <v>82895</v>
      </c>
      <c r="M14" s="30">
        <f>SUM('table 1'!M27:N27)</f>
        <v>84540</v>
      </c>
      <c r="N14" s="30">
        <f>SUM('table 1'!M43:N43)</f>
        <v>60920</v>
      </c>
      <c r="O14" s="43">
        <f t="shared" si="4"/>
        <v>-0.01945824461793233</v>
      </c>
      <c r="P14" s="56">
        <f t="shared" si="5"/>
        <v>0.36071897570584377</v>
      </c>
      <c r="Q14" s="9"/>
      <c r="R14" s="9"/>
      <c r="S14" s="9"/>
      <c r="T14" s="9"/>
      <c r="U14" s="9"/>
      <c r="V14" s="31"/>
    </row>
    <row r="15" spans="1:23" s="3" customFormat="1" ht="14.1" customHeight="1">
      <c r="A15" s="32" t="s">
        <v>11</v>
      </c>
      <c r="B15" s="33">
        <f>'table 1'!U13-'table 1'!B13</f>
        <v>134061</v>
      </c>
      <c r="C15" s="33">
        <f>'table 1'!U28-'table 1'!B28</f>
        <v>118163</v>
      </c>
      <c r="D15" s="33">
        <f>'table 1'!U44-'table 1'!B44</f>
        <v>140213</v>
      </c>
      <c r="E15" s="44">
        <f t="shared" si="0"/>
        <v>0.1345429618408469</v>
      </c>
      <c r="F15" s="55">
        <f t="shared" si="1"/>
        <v>-0.04387610278647491</v>
      </c>
      <c r="G15" s="33">
        <f>SUM('table 1'!D13:F13)</f>
        <v>6789</v>
      </c>
      <c r="H15" s="33">
        <f>SUM('table 1'!D28:F28)</f>
        <v>983</v>
      </c>
      <c r="I15" s="33">
        <f>SUM('table 1'!D44:F44)</f>
        <v>442</v>
      </c>
      <c r="J15" s="44">
        <f t="shared" si="2"/>
        <v>5.906408952187182</v>
      </c>
      <c r="K15" s="55">
        <f t="shared" si="3"/>
        <v>14.35972850678733</v>
      </c>
      <c r="L15" s="33">
        <f>SUM('table 1'!M13:N13)</f>
        <v>608</v>
      </c>
      <c r="M15" s="33">
        <f>SUM('table 1'!M28:N28)</f>
        <v>1240</v>
      </c>
      <c r="N15" s="33">
        <f>SUM('table 1'!M44:N44)</f>
        <v>424</v>
      </c>
      <c r="O15" s="44">
        <f t="shared" si="4"/>
        <v>-0.5096774193548388</v>
      </c>
      <c r="P15" s="55">
        <f t="shared" si="5"/>
        <v>0.4339622641509433</v>
      </c>
      <c r="Q15" s="9"/>
      <c r="R15" s="9"/>
      <c r="S15" s="9"/>
      <c r="T15" s="9"/>
      <c r="U15" s="9"/>
      <c r="V15" s="9"/>
      <c r="W15" s="9"/>
    </row>
    <row r="16" spans="1:23" s="3" customFormat="1" ht="14.1" customHeight="1" thickBot="1">
      <c r="A16" s="89" t="s">
        <v>12</v>
      </c>
      <c r="B16" s="90">
        <f>'table 1'!U14-'table 1'!B14</f>
        <v>152204</v>
      </c>
      <c r="C16" s="90">
        <f>'table 1'!U29-'table 1'!B29</f>
        <v>131839</v>
      </c>
      <c r="D16" s="90">
        <f>'table 1'!U45-'table 1'!B45</f>
        <v>151928</v>
      </c>
      <c r="E16" s="91">
        <f t="shared" si="0"/>
        <v>0.154468708045419</v>
      </c>
      <c r="F16" s="92">
        <f t="shared" si="1"/>
        <v>0.0018166499921015156</v>
      </c>
      <c r="G16" s="90">
        <f>SUM('table 1'!D14:F14)</f>
        <v>383</v>
      </c>
      <c r="H16" s="90">
        <f>SUM('table 1'!D29:F29)</f>
        <v>0</v>
      </c>
      <c r="I16" s="90">
        <f>SUM('table 1'!D45:F45)</f>
        <v>7</v>
      </c>
      <c r="J16" s="91" t="str">
        <f t="shared" si="2"/>
        <v/>
      </c>
      <c r="K16" s="92">
        <f t="shared" si="3"/>
        <v>53.714285714285715</v>
      </c>
      <c r="L16" s="90">
        <f>SUM('table 1'!M14:N14)</f>
        <v>0</v>
      </c>
      <c r="M16" s="90">
        <f>SUM('table 1'!M29:N29)</f>
        <v>0</v>
      </c>
      <c r="N16" s="90">
        <f>SUM('table 1'!M45:N45)</f>
        <v>0</v>
      </c>
      <c r="O16" s="91" t="str">
        <f t="shared" si="4"/>
        <v/>
      </c>
      <c r="P16" s="92" t="str">
        <f t="shared" si="5"/>
        <v/>
      </c>
      <c r="Q16" s="9"/>
      <c r="R16" s="9"/>
      <c r="S16" s="9"/>
      <c r="T16" s="9"/>
      <c r="U16" s="9"/>
      <c r="V16" s="9"/>
      <c r="W16" s="9"/>
    </row>
    <row r="17" spans="1:23" s="39" customFormat="1" ht="14.1" customHeight="1" thickTop="1">
      <c r="A17" s="40" t="s">
        <v>0</v>
      </c>
      <c r="B17" s="41">
        <f>SUM(B5:B16)</f>
        <v>16980200</v>
      </c>
      <c r="C17" s="41">
        <f>SUM(C5:C16)</f>
        <v>15965421</v>
      </c>
      <c r="D17" s="41">
        <f>SUM(D5:D16)</f>
        <v>15083721</v>
      </c>
      <c r="E17" s="57">
        <f t="shared" si="0"/>
        <v>0.06356105485724428</v>
      </c>
      <c r="F17" s="58">
        <f t="shared" si="1"/>
        <v>0.12573018289054794</v>
      </c>
      <c r="G17" s="41">
        <f>SUM(G5:G16)</f>
        <v>4024168</v>
      </c>
      <c r="H17" s="41">
        <f>SUM(H5:H16)</f>
        <v>3875787</v>
      </c>
      <c r="I17" s="41">
        <f>SUM(I5:I16)</f>
        <v>3620671</v>
      </c>
      <c r="J17" s="57">
        <f t="shared" si="2"/>
        <v>0.038284095591424316</v>
      </c>
      <c r="K17" s="58">
        <f t="shared" si="3"/>
        <v>0.11144260276617235</v>
      </c>
      <c r="L17" s="41">
        <f>SUM(L5:L16)</f>
        <v>1289465</v>
      </c>
      <c r="M17" s="41">
        <f>SUM(M5:M16)</f>
        <v>1390301</v>
      </c>
      <c r="N17" s="41">
        <f>SUM(N5:N16)</f>
        <v>994080</v>
      </c>
      <c r="O17" s="57">
        <f t="shared" si="4"/>
        <v>-0.0725281791496949</v>
      </c>
      <c r="P17" s="58">
        <f t="shared" si="5"/>
        <v>0.2971440930307421</v>
      </c>
      <c r="Q17" s="10"/>
      <c r="R17" s="10"/>
      <c r="S17" s="10"/>
      <c r="T17" s="10"/>
      <c r="U17" s="10"/>
      <c r="V17" s="10"/>
      <c r="W17" s="10"/>
    </row>
    <row r="18" spans="1:23" s="3" customFormat="1" ht="14.1" customHeight="1">
      <c r="A18" s="51"/>
      <c r="B18" s="52"/>
      <c r="C18" s="52"/>
      <c r="D18" s="52"/>
      <c r="E18" s="53"/>
      <c r="F18" s="54"/>
      <c r="G18" s="52"/>
      <c r="H18" s="52"/>
      <c r="I18" s="52"/>
      <c r="J18" s="53"/>
      <c r="K18" s="54"/>
      <c r="L18" s="52"/>
      <c r="M18" s="52"/>
      <c r="N18" s="52"/>
      <c r="O18" s="53"/>
      <c r="P18" s="54"/>
      <c r="Q18" s="9"/>
      <c r="R18" s="9"/>
      <c r="S18" s="9"/>
      <c r="T18" s="9"/>
      <c r="U18" s="9"/>
      <c r="V18" s="9"/>
      <c r="W18" s="9"/>
    </row>
    <row r="19" spans="1:23" s="2" customFormat="1" ht="13.5" customHeight="1">
      <c r="A19" s="50" t="s">
        <v>63</v>
      </c>
      <c r="B19" s="102" t="s">
        <v>60</v>
      </c>
      <c r="C19" s="103"/>
      <c r="D19" s="103"/>
      <c r="E19" s="103"/>
      <c r="F19" s="104"/>
      <c r="G19" s="102" t="s">
        <v>61</v>
      </c>
      <c r="H19" s="103"/>
      <c r="I19" s="103"/>
      <c r="J19" s="103"/>
      <c r="K19" s="103"/>
      <c r="L19" s="102" t="s">
        <v>62</v>
      </c>
      <c r="M19" s="103"/>
      <c r="N19" s="103"/>
      <c r="O19" s="103"/>
      <c r="P19" s="103"/>
      <c r="Q19" s="9"/>
      <c r="R19" s="9"/>
      <c r="S19" s="9"/>
      <c r="T19" s="9"/>
      <c r="U19" s="9"/>
      <c r="V19" s="9"/>
      <c r="W19" s="9"/>
    </row>
    <row r="20" spans="1:23" s="3" customFormat="1" ht="14.1" customHeight="1">
      <c r="A20" s="29"/>
      <c r="B20" s="26">
        <f>B4</f>
        <v>2023</v>
      </c>
      <c r="C20" s="26">
        <f>C4</f>
        <v>2022</v>
      </c>
      <c r="D20" s="26">
        <f>D4</f>
        <v>2019</v>
      </c>
      <c r="E20" s="26" t="str">
        <f>E4</f>
        <v>Δ2023/22</v>
      </c>
      <c r="F20" s="26" t="str">
        <f>F4</f>
        <v>Δ2023/19</v>
      </c>
      <c r="G20" s="26">
        <f>B4</f>
        <v>2023</v>
      </c>
      <c r="H20" s="26">
        <f>C4</f>
        <v>2022</v>
      </c>
      <c r="I20" s="26">
        <f>D4</f>
        <v>2019</v>
      </c>
      <c r="J20" s="26" t="str">
        <f>E4</f>
        <v>Δ2023/22</v>
      </c>
      <c r="K20" s="26" t="str">
        <f>F4</f>
        <v>Δ2023/19</v>
      </c>
      <c r="L20" s="26">
        <f>B4</f>
        <v>2023</v>
      </c>
      <c r="M20" s="26">
        <f>C4</f>
        <v>2022</v>
      </c>
      <c r="N20" s="26">
        <f>D4</f>
        <v>2019</v>
      </c>
      <c r="O20" s="26" t="str">
        <f>E4</f>
        <v>Δ2023/22</v>
      </c>
      <c r="P20" s="26" t="str">
        <f>F4</f>
        <v>Δ2023/19</v>
      </c>
      <c r="Q20" s="9"/>
      <c r="R20" s="9"/>
      <c r="S20" s="9"/>
      <c r="T20" s="9"/>
      <c r="U20" s="9"/>
      <c r="V20" s="9"/>
      <c r="W20" s="9"/>
    </row>
    <row r="21" spans="1:23" s="3" customFormat="1" ht="14.1" customHeight="1">
      <c r="A21" s="32" t="s">
        <v>1</v>
      </c>
      <c r="B21" s="33">
        <f>SUM('table 1'!G3:H3)</f>
        <v>3016</v>
      </c>
      <c r="C21" s="33">
        <f>SUM('table 1'!G18:H18)</f>
        <v>1267</v>
      </c>
      <c r="D21" s="33">
        <f>SUM('table 1'!G34:H34)</f>
        <v>3203</v>
      </c>
      <c r="E21" s="44">
        <f aca="true" t="shared" si="6" ref="E21:E33">_xlfn.IFERROR(B21/C21-1,"")</f>
        <v>1.3804262036306234</v>
      </c>
      <c r="F21" s="55">
        <f aca="true" t="shared" si="7" ref="F21:F33">_xlfn.IFERROR(B21/D21-1,"")</f>
        <v>-0.058382766156728105</v>
      </c>
      <c r="G21" s="33">
        <f>SUM('table 1'!I3:L3)</f>
        <v>0</v>
      </c>
      <c r="H21" s="33">
        <f>SUM('table 1'!I18:L18)</f>
        <v>49</v>
      </c>
      <c r="I21" s="33">
        <f>SUM('table 1'!I34:L34)</f>
        <v>0</v>
      </c>
      <c r="J21" s="44">
        <f aca="true" t="shared" si="8" ref="J21:J33">_xlfn.IFERROR(G21/H21-1,"")</f>
        <v>-1</v>
      </c>
      <c r="K21" s="55" t="str">
        <f aca="true" t="shared" si="9" ref="K21:K33">_xlfn.IFERROR(G21/I21-1,"")</f>
        <v/>
      </c>
      <c r="L21" s="33">
        <f>SUM('table 1'!O3:P3)</f>
        <v>0</v>
      </c>
      <c r="M21" s="33">
        <f>SUM('table 1'!O18:P18)</f>
        <v>0</v>
      </c>
      <c r="N21" s="33">
        <f>SUM('table 1'!O34:P34)</f>
        <v>0</v>
      </c>
      <c r="O21" s="49" t="str">
        <f aca="true" t="shared" si="10" ref="O21:O33">_xlfn.IFERROR(L21/M21-1,"")</f>
        <v/>
      </c>
      <c r="P21" s="55" t="str">
        <f aca="true" t="shared" si="11" ref="P21:P33">_xlfn.IFERROR(L21/N21-1,"")</f>
        <v/>
      </c>
      <c r="Q21" s="9"/>
      <c r="R21" s="9"/>
      <c r="S21" s="9"/>
      <c r="T21" s="9"/>
      <c r="U21" s="9"/>
      <c r="V21" s="9"/>
      <c r="W21" s="9"/>
    </row>
    <row r="22" spans="1:23" s="3" customFormat="1" ht="14.1" customHeight="1">
      <c r="A22" s="29" t="s">
        <v>2</v>
      </c>
      <c r="B22" s="30">
        <f>SUM('table 1'!G4:H4)</f>
        <v>3043</v>
      </c>
      <c r="C22" s="30">
        <f>SUM('table 1'!G19:H19)</f>
        <v>1437</v>
      </c>
      <c r="D22" s="30">
        <f>SUM('table 1'!G35:H35)</f>
        <v>8085</v>
      </c>
      <c r="E22" s="43">
        <f t="shared" si="6"/>
        <v>1.1176061238691717</v>
      </c>
      <c r="F22" s="56">
        <f t="shared" si="7"/>
        <v>-0.6236239950525665</v>
      </c>
      <c r="G22" s="30">
        <f>SUM('table 1'!I4:L4)</f>
        <v>0</v>
      </c>
      <c r="H22" s="30">
        <f>SUM('table 1'!I19:L19)</f>
        <v>0</v>
      </c>
      <c r="I22" s="30">
        <f>SUM('table 1'!I35:L35)</f>
        <v>0</v>
      </c>
      <c r="J22" s="43" t="str">
        <f t="shared" si="8"/>
        <v/>
      </c>
      <c r="K22" s="56" t="str">
        <f t="shared" si="9"/>
        <v/>
      </c>
      <c r="L22" s="30">
        <f>SUM('table 1'!O4:P4)</f>
        <v>279</v>
      </c>
      <c r="M22" s="30">
        <f>SUM('table 1'!O19:P19)</f>
        <v>511</v>
      </c>
      <c r="N22" s="30">
        <f>SUM('table 1'!O35:P35)</f>
        <v>248</v>
      </c>
      <c r="O22" s="43">
        <f t="shared" si="10"/>
        <v>-0.45401174168297453</v>
      </c>
      <c r="P22" s="56">
        <f t="shared" si="11"/>
        <v>0.125</v>
      </c>
      <c r="Q22" s="9"/>
      <c r="R22" s="9"/>
      <c r="S22" s="9"/>
      <c r="T22" s="9"/>
      <c r="U22" s="9"/>
      <c r="V22" s="9"/>
      <c r="W22" s="9"/>
    </row>
    <row r="23" spans="1:23" s="3" customFormat="1" ht="14.1" customHeight="1">
      <c r="A23" s="32" t="s">
        <v>3</v>
      </c>
      <c r="B23" s="33">
        <f>SUM('table 1'!G5:H5)</f>
        <v>23201</v>
      </c>
      <c r="C23" s="33">
        <f>SUM('table 1'!G20:H20)</f>
        <v>14525</v>
      </c>
      <c r="D23" s="33">
        <f>SUM('table 1'!G36:H36)</f>
        <v>12245</v>
      </c>
      <c r="E23" s="44">
        <f t="shared" si="6"/>
        <v>0.5973149741824442</v>
      </c>
      <c r="F23" s="55">
        <f t="shared" si="7"/>
        <v>0.8947325438954676</v>
      </c>
      <c r="G23" s="33">
        <f>SUM('table 1'!I5:L5)</f>
        <v>8703</v>
      </c>
      <c r="H23" s="33">
        <f>SUM('table 1'!I20:L20)</f>
        <v>4990</v>
      </c>
      <c r="I23" s="33">
        <f>SUM('table 1'!I36:L36)</f>
        <v>906</v>
      </c>
      <c r="J23" s="44">
        <f t="shared" si="8"/>
        <v>0.7440881763527054</v>
      </c>
      <c r="K23" s="55">
        <f t="shared" si="9"/>
        <v>8.605960264900663</v>
      </c>
      <c r="L23" s="33">
        <f>SUM('table 1'!O5:P5)</f>
        <v>1494</v>
      </c>
      <c r="M23" s="33">
        <f>SUM('table 1'!O20:P20)</f>
        <v>2216</v>
      </c>
      <c r="N23" s="33">
        <f>SUM('table 1'!O36:P36)</f>
        <v>1833</v>
      </c>
      <c r="O23" s="44">
        <f t="shared" si="10"/>
        <v>-0.325812274368231</v>
      </c>
      <c r="P23" s="55">
        <f t="shared" si="11"/>
        <v>-0.18494271685761043</v>
      </c>
      <c r="Q23" s="9"/>
      <c r="R23" s="9"/>
      <c r="S23" s="9"/>
      <c r="T23" s="9"/>
      <c r="U23" s="9"/>
      <c r="V23" s="9"/>
      <c r="W23" s="9"/>
    </row>
    <row r="24" spans="1:23" s="3" customFormat="1" ht="14.1" customHeight="1">
      <c r="A24" s="29" t="s">
        <v>4</v>
      </c>
      <c r="B24" s="30">
        <f>SUM('table 1'!G6:H6)</f>
        <v>274671</v>
      </c>
      <c r="C24" s="30">
        <f>SUM('table 1'!G21:H21)</f>
        <v>247612</v>
      </c>
      <c r="D24" s="30">
        <f>SUM('table 1'!G37:H37)</f>
        <v>256745</v>
      </c>
      <c r="E24" s="43">
        <f t="shared" si="6"/>
        <v>0.10927984104162958</v>
      </c>
      <c r="F24" s="56">
        <f t="shared" si="7"/>
        <v>0.06982024966406364</v>
      </c>
      <c r="G24" s="30">
        <f>SUM('table 1'!I6:L6)</f>
        <v>91875</v>
      </c>
      <c r="H24" s="30">
        <f>SUM('table 1'!I21:L21)</f>
        <v>93902</v>
      </c>
      <c r="I24" s="30">
        <f>SUM('table 1'!I37:L37)</f>
        <v>85278</v>
      </c>
      <c r="J24" s="43">
        <f t="shared" si="8"/>
        <v>-0.021586334689357</v>
      </c>
      <c r="K24" s="56">
        <f t="shared" si="9"/>
        <v>0.07735875606838816</v>
      </c>
      <c r="L24" s="30">
        <f>SUM('table 1'!O6:P6)</f>
        <v>6230</v>
      </c>
      <c r="M24" s="30">
        <f>SUM('table 1'!O21:P21)</f>
        <v>7223</v>
      </c>
      <c r="N24" s="30">
        <f>SUM('table 1'!O37:P37)</f>
        <v>5858</v>
      </c>
      <c r="O24" s="43">
        <f t="shared" si="10"/>
        <v>-0.13747750242281598</v>
      </c>
      <c r="P24" s="56">
        <f t="shared" si="11"/>
        <v>0.06350290201433939</v>
      </c>
      <c r="Q24" s="9"/>
      <c r="R24" s="9"/>
      <c r="S24" s="9"/>
      <c r="T24" s="9"/>
      <c r="U24" s="9"/>
      <c r="V24" s="9"/>
      <c r="W24" s="9"/>
    </row>
    <row r="25" spans="1:23" s="3" customFormat="1" ht="14.1" customHeight="1">
      <c r="A25" s="32" t="s">
        <v>5</v>
      </c>
      <c r="B25" s="33">
        <f>SUM('table 1'!G7:H7)</f>
        <v>565952</v>
      </c>
      <c r="C25" s="33">
        <f>SUM('table 1'!G22:H22)</f>
        <v>532756</v>
      </c>
      <c r="D25" s="33">
        <f>SUM('table 1'!G38:H38)</f>
        <v>554710</v>
      </c>
      <c r="E25" s="44">
        <f t="shared" si="6"/>
        <v>0.062309950521439506</v>
      </c>
      <c r="F25" s="55">
        <f t="shared" si="7"/>
        <v>0.02026644553009671</v>
      </c>
      <c r="G25" s="33">
        <f>SUM('table 1'!I7:L7)</f>
        <v>365424</v>
      </c>
      <c r="H25" s="33">
        <f>SUM('table 1'!I22:L22)</f>
        <v>338094</v>
      </c>
      <c r="I25" s="33">
        <f>SUM('table 1'!I38:L38)</f>
        <v>355252</v>
      </c>
      <c r="J25" s="44">
        <f t="shared" si="8"/>
        <v>0.08083550728495625</v>
      </c>
      <c r="K25" s="55">
        <f t="shared" si="9"/>
        <v>0.028633195590735516</v>
      </c>
      <c r="L25" s="33">
        <f>SUM('table 1'!O7:P7)</f>
        <v>20536</v>
      </c>
      <c r="M25" s="33">
        <f>SUM('table 1'!O22:P22)</f>
        <v>20143</v>
      </c>
      <c r="N25" s="33">
        <f>SUM('table 1'!O38:P38)</f>
        <v>24868</v>
      </c>
      <c r="O25" s="44">
        <f t="shared" si="10"/>
        <v>0.019510499925532443</v>
      </c>
      <c r="P25" s="55">
        <f t="shared" si="11"/>
        <v>-0.17419977481100213</v>
      </c>
      <c r="Q25" s="9"/>
      <c r="R25" s="9"/>
      <c r="S25" s="9"/>
      <c r="T25" s="9"/>
      <c r="U25" s="9"/>
      <c r="V25" s="9"/>
      <c r="W25" s="9"/>
    </row>
    <row r="26" spans="1:23" s="3" customFormat="1" ht="14.1" customHeight="1">
      <c r="A26" s="29" t="s">
        <v>6</v>
      </c>
      <c r="B26" s="30">
        <f>SUM('table 1'!G8:H8)</f>
        <v>810844</v>
      </c>
      <c r="C26" s="30">
        <f>SUM('table 1'!G23:H23)</f>
        <v>770740</v>
      </c>
      <c r="D26" s="30">
        <f>SUM('table 1'!G39:H39)</f>
        <v>746271</v>
      </c>
      <c r="E26" s="43">
        <f t="shared" si="6"/>
        <v>0.05203311103614716</v>
      </c>
      <c r="F26" s="56">
        <f t="shared" si="7"/>
        <v>0.0865275483034984</v>
      </c>
      <c r="G26" s="30">
        <f>SUM('table 1'!I8:L8)</f>
        <v>659930</v>
      </c>
      <c r="H26" s="30">
        <f>SUM('table 1'!I23:L23)</f>
        <v>595541</v>
      </c>
      <c r="I26" s="30">
        <f>SUM('table 1'!I39:L39)</f>
        <v>546635</v>
      </c>
      <c r="J26" s="43">
        <f t="shared" si="8"/>
        <v>0.10811850065738549</v>
      </c>
      <c r="K26" s="56">
        <f t="shared" si="9"/>
        <v>0.20725895707373287</v>
      </c>
      <c r="L26" s="30">
        <f>SUM('table 1'!O8:P8)</f>
        <v>39610</v>
      </c>
      <c r="M26" s="30">
        <f>SUM('table 1'!O23:P23)</f>
        <v>34876</v>
      </c>
      <c r="N26" s="30">
        <f>SUM('table 1'!O39:P39)</f>
        <v>46835</v>
      </c>
      <c r="O26" s="43">
        <f t="shared" si="10"/>
        <v>0.13573804335359552</v>
      </c>
      <c r="P26" s="56">
        <f t="shared" si="11"/>
        <v>-0.15426497277676954</v>
      </c>
      <c r="Q26" s="9"/>
      <c r="R26" s="9"/>
      <c r="S26" s="9"/>
      <c r="T26" s="9"/>
      <c r="U26" s="9"/>
      <c r="V26" s="9"/>
      <c r="W26" s="9"/>
    </row>
    <row r="27" spans="1:23" s="3" customFormat="1" ht="14.1" customHeight="1">
      <c r="A27" s="32" t="s">
        <v>7</v>
      </c>
      <c r="B27" s="33">
        <f>SUM('table 1'!G9:H9)</f>
        <v>1024015</v>
      </c>
      <c r="C27" s="33">
        <f>SUM('table 1'!G24:H24)</f>
        <v>973719</v>
      </c>
      <c r="D27" s="33">
        <f>SUM('table 1'!G40:H40)</f>
        <v>870762</v>
      </c>
      <c r="E27" s="44">
        <f t="shared" si="6"/>
        <v>0.05165350578555006</v>
      </c>
      <c r="F27" s="55">
        <f t="shared" si="7"/>
        <v>0.17599872295759345</v>
      </c>
      <c r="G27" s="33">
        <f>SUM('table 1'!I9:L9)</f>
        <v>839712</v>
      </c>
      <c r="H27" s="33">
        <f>SUM('table 1'!I24:L24)</f>
        <v>790616</v>
      </c>
      <c r="I27" s="33">
        <f>SUM('table 1'!I40:L40)</f>
        <v>673621</v>
      </c>
      <c r="J27" s="44">
        <f t="shared" si="8"/>
        <v>0.0620984144009229</v>
      </c>
      <c r="K27" s="55">
        <f t="shared" si="9"/>
        <v>0.24656446280623667</v>
      </c>
      <c r="L27" s="33">
        <f>SUM('table 1'!O9:P9)</f>
        <v>40755</v>
      </c>
      <c r="M27" s="33">
        <f>SUM('table 1'!O24:P24)</f>
        <v>46927</v>
      </c>
      <c r="N27" s="33">
        <f>SUM('table 1'!O40:P40)</f>
        <v>49746</v>
      </c>
      <c r="O27" s="44">
        <f t="shared" si="10"/>
        <v>-0.1315234300083108</v>
      </c>
      <c r="P27" s="55">
        <f t="shared" si="11"/>
        <v>-0.180738149800989</v>
      </c>
      <c r="Q27" s="9"/>
      <c r="R27" s="9"/>
      <c r="S27" s="9"/>
      <c r="T27" s="9"/>
      <c r="U27" s="9"/>
      <c r="V27" s="9"/>
      <c r="W27" s="9"/>
    </row>
    <row r="28" spans="1:23" s="3" customFormat="1" ht="14.1" customHeight="1">
      <c r="A28" s="29" t="s">
        <v>8</v>
      </c>
      <c r="B28" s="30">
        <f>SUM('table 1'!G10:H10)</f>
        <v>967115</v>
      </c>
      <c r="C28" s="30">
        <f>SUM('table 1'!G25:H25)</f>
        <v>929359</v>
      </c>
      <c r="D28" s="30">
        <f>SUM('table 1'!G41:H41)</f>
        <v>856378</v>
      </c>
      <c r="E28" s="43">
        <f t="shared" si="6"/>
        <v>0.04062585072076552</v>
      </c>
      <c r="F28" s="56">
        <f t="shared" si="7"/>
        <v>0.12930855299879251</v>
      </c>
      <c r="G28" s="30">
        <f>SUM('table 1'!I10:L10)</f>
        <v>798002</v>
      </c>
      <c r="H28" s="30">
        <f>SUM('table 1'!I25:L25)</f>
        <v>756567</v>
      </c>
      <c r="I28" s="30">
        <f>SUM('table 1'!I41:L41)</f>
        <v>653313</v>
      </c>
      <c r="J28" s="43">
        <f t="shared" si="8"/>
        <v>0.05476712571391573</v>
      </c>
      <c r="K28" s="56">
        <f t="shared" si="9"/>
        <v>0.22146964777985434</v>
      </c>
      <c r="L28" s="30">
        <f>SUM('table 1'!O10:P10)</f>
        <v>40839</v>
      </c>
      <c r="M28" s="30">
        <f>SUM('table 1'!O25:P25)</f>
        <v>41962</v>
      </c>
      <c r="N28" s="30">
        <f>SUM('table 1'!O41:P41)</f>
        <v>50705</v>
      </c>
      <c r="O28" s="43">
        <f t="shared" si="10"/>
        <v>-0.026762308755540754</v>
      </c>
      <c r="P28" s="56">
        <f t="shared" si="11"/>
        <v>-0.19457647174834825</v>
      </c>
      <c r="Q28" s="9"/>
      <c r="R28" s="9"/>
      <c r="S28" s="9"/>
      <c r="T28" s="9"/>
      <c r="U28" s="9"/>
      <c r="V28" s="9"/>
      <c r="W28" s="9"/>
    </row>
    <row r="29" spans="1:23" s="3" customFormat="1" ht="14.1" customHeight="1">
      <c r="A29" s="32" t="s">
        <v>9</v>
      </c>
      <c r="B29" s="33">
        <f>SUM('table 1'!G11:H11)</f>
        <v>802533</v>
      </c>
      <c r="C29" s="33">
        <f>SUM('table 1'!G26:H26)</f>
        <v>750774</v>
      </c>
      <c r="D29" s="33">
        <f>SUM('table 1'!G42:H42)</f>
        <v>717169</v>
      </c>
      <c r="E29" s="44">
        <f t="shared" si="6"/>
        <v>0.06894085303966313</v>
      </c>
      <c r="F29" s="55">
        <f t="shared" si="7"/>
        <v>0.11902912702584745</v>
      </c>
      <c r="G29" s="33">
        <f>SUM('table 1'!I11:L11)</f>
        <v>605731</v>
      </c>
      <c r="H29" s="33">
        <f>SUM('table 1'!I26:L26)</f>
        <v>551431</v>
      </c>
      <c r="I29" s="33">
        <f>SUM('table 1'!I42:L42)</f>
        <v>490152</v>
      </c>
      <c r="J29" s="44">
        <f t="shared" si="8"/>
        <v>0.09847106890980006</v>
      </c>
      <c r="K29" s="55">
        <f t="shared" si="9"/>
        <v>0.23580236334851223</v>
      </c>
      <c r="L29" s="33">
        <f>SUM('table 1'!O11:P11)</f>
        <v>36405</v>
      </c>
      <c r="M29" s="33">
        <f>SUM('table 1'!O26:P26)</f>
        <v>37975</v>
      </c>
      <c r="N29" s="33">
        <f>SUM('table 1'!O42:P42)</f>
        <v>42794</v>
      </c>
      <c r="O29" s="44">
        <f t="shared" si="10"/>
        <v>-0.04134298880842657</v>
      </c>
      <c r="P29" s="55">
        <f t="shared" si="11"/>
        <v>-0.1492966303687433</v>
      </c>
      <c r="Q29" s="9"/>
      <c r="R29" s="9"/>
      <c r="S29" s="9"/>
      <c r="T29" s="9"/>
      <c r="U29" s="9"/>
      <c r="V29" s="9"/>
      <c r="W29" s="9"/>
    </row>
    <row r="30" spans="1:23" s="3" customFormat="1" ht="14.1" customHeight="1">
      <c r="A30" s="29" t="s">
        <v>10</v>
      </c>
      <c r="B30" s="30">
        <f>SUM('table 1'!G12:H12)</f>
        <v>484299</v>
      </c>
      <c r="C30" s="30">
        <f>SUM('table 1'!G27:H27)</f>
        <v>465078</v>
      </c>
      <c r="D30" s="30">
        <f>SUM('table 1'!G43:H43)</f>
        <v>394626</v>
      </c>
      <c r="E30" s="43">
        <f t="shared" si="6"/>
        <v>0.0413285513397752</v>
      </c>
      <c r="F30" s="56">
        <f t="shared" si="7"/>
        <v>0.22723540770248296</v>
      </c>
      <c r="G30" s="30">
        <f>SUM('table 1'!I12:L12)</f>
        <v>209484</v>
      </c>
      <c r="H30" s="30">
        <f>SUM('table 1'!I27:L27)</f>
        <v>186134</v>
      </c>
      <c r="I30" s="30">
        <f>SUM('table 1'!I43:L43)</f>
        <v>139192</v>
      </c>
      <c r="J30" s="43">
        <f t="shared" si="8"/>
        <v>0.12544725842672477</v>
      </c>
      <c r="K30" s="56">
        <f t="shared" si="9"/>
        <v>0.5050002873728374</v>
      </c>
      <c r="L30" s="30">
        <f>SUM('table 1'!O12:P12)</f>
        <v>15286</v>
      </c>
      <c r="M30" s="30">
        <f>SUM('table 1'!O27:P27)</f>
        <v>16202</v>
      </c>
      <c r="N30" s="30">
        <f>SUM('table 1'!O43:P43)</f>
        <v>13869</v>
      </c>
      <c r="O30" s="43">
        <f t="shared" si="10"/>
        <v>-0.056536230095050044</v>
      </c>
      <c r="P30" s="56">
        <f t="shared" si="11"/>
        <v>0.10217030788088532</v>
      </c>
      <c r="Q30" s="9"/>
      <c r="R30" s="9"/>
      <c r="S30" s="9"/>
      <c r="T30" s="9"/>
      <c r="U30" s="9"/>
      <c r="V30" s="9"/>
      <c r="W30" s="9"/>
    </row>
    <row r="31" spans="1:23" s="3" customFormat="1" ht="14.1" customHeight="1">
      <c r="A31" s="32" t="s">
        <v>11</v>
      </c>
      <c r="B31" s="33">
        <f>SUM('table 1'!G13:H13)</f>
        <v>13273</v>
      </c>
      <c r="C31" s="33">
        <f>SUM('table 1'!G28:H28)</f>
        <v>10712</v>
      </c>
      <c r="D31" s="33">
        <f>SUM('table 1'!G44:H44)</f>
        <v>18556</v>
      </c>
      <c r="E31" s="44">
        <f t="shared" si="6"/>
        <v>0.23907766990291268</v>
      </c>
      <c r="F31" s="55">
        <f t="shared" si="7"/>
        <v>-0.28470575555076527</v>
      </c>
      <c r="G31" s="33">
        <f>SUM('table 1'!I13:L13)</f>
        <v>802</v>
      </c>
      <c r="H31" s="33">
        <f>SUM('table 1'!I28:L28)</f>
        <v>1269</v>
      </c>
      <c r="I31" s="33">
        <f>SUM('table 1'!I44:L44)</f>
        <v>491</v>
      </c>
      <c r="J31" s="44">
        <f t="shared" si="8"/>
        <v>-0.3680063041765169</v>
      </c>
      <c r="K31" s="55">
        <f t="shared" si="9"/>
        <v>0.6334012219959266</v>
      </c>
      <c r="L31" s="33">
        <f>SUM('table 1'!O13:P13)</f>
        <v>1719</v>
      </c>
      <c r="M31" s="33">
        <f>SUM('table 1'!O28:P28)</f>
        <v>1482</v>
      </c>
      <c r="N31" s="33">
        <f>SUM('table 1'!O44:P44)</f>
        <v>1062</v>
      </c>
      <c r="O31" s="44">
        <f t="shared" si="10"/>
        <v>0.15991902834008087</v>
      </c>
      <c r="P31" s="55">
        <f t="shared" si="11"/>
        <v>0.6186440677966101</v>
      </c>
      <c r="Q31" s="9"/>
      <c r="R31" s="9"/>
      <c r="S31" s="9"/>
      <c r="T31" s="9"/>
      <c r="U31" s="9"/>
      <c r="V31" s="9"/>
      <c r="W31" s="9"/>
    </row>
    <row r="32" spans="1:23" s="3" customFormat="1" ht="14.1" customHeight="1" thickBot="1">
      <c r="A32" s="89" t="s">
        <v>12</v>
      </c>
      <c r="B32" s="90">
        <f>SUM('table 1'!G14:H14)</f>
        <v>4632</v>
      </c>
      <c r="C32" s="90">
        <f>SUM('table 1'!G29:H29)</f>
        <v>4708</v>
      </c>
      <c r="D32" s="90">
        <f>SUM('table 1'!G45:H45)</f>
        <v>4907</v>
      </c>
      <c r="E32" s="91">
        <f t="shared" si="6"/>
        <v>-0.016142735768904015</v>
      </c>
      <c r="F32" s="92">
        <f t="shared" si="7"/>
        <v>-0.05604238842469944</v>
      </c>
      <c r="G32" s="90">
        <f>SUM('table 1'!I14:L14)</f>
        <v>18</v>
      </c>
      <c r="H32" s="90">
        <f>SUM('table 1'!I29:L29)</f>
        <v>0</v>
      </c>
      <c r="I32" s="90">
        <f>SUM('table 1'!I45:L45)</f>
        <v>145</v>
      </c>
      <c r="J32" s="91" t="str">
        <f t="shared" si="8"/>
        <v/>
      </c>
      <c r="K32" s="92">
        <f t="shared" si="9"/>
        <v>-0.8758620689655172</v>
      </c>
      <c r="L32" s="90">
        <f>SUM('table 1'!O14:P14)</f>
        <v>0</v>
      </c>
      <c r="M32" s="90">
        <f>SUM('table 1'!O29:P29)</f>
        <v>0</v>
      </c>
      <c r="N32" s="90">
        <f>SUM('table 1'!O45:P45)</f>
        <v>0</v>
      </c>
      <c r="O32" s="91" t="str">
        <f t="shared" si="10"/>
        <v/>
      </c>
      <c r="P32" s="92" t="str">
        <f t="shared" si="11"/>
        <v/>
      </c>
      <c r="Q32" s="9"/>
      <c r="R32" s="9"/>
      <c r="S32" s="9"/>
      <c r="T32" s="9"/>
      <c r="U32" s="9"/>
      <c r="V32" s="9"/>
      <c r="W32" s="9"/>
    </row>
    <row r="33" spans="1:23" s="39" customFormat="1" ht="14.1" customHeight="1" thickTop="1">
      <c r="A33" s="40" t="s">
        <v>0</v>
      </c>
      <c r="B33" s="41">
        <f>SUM(B21:B32)</f>
        <v>4976594</v>
      </c>
      <c r="C33" s="41">
        <f>SUM(C21:C32)</f>
        <v>4702687</v>
      </c>
      <c r="D33" s="41">
        <f>SUM(D21:D32)</f>
        <v>4443657</v>
      </c>
      <c r="E33" s="57">
        <f t="shared" si="6"/>
        <v>0.05824478643805131</v>
      </c>
      <c r="F33" s="58">
        <f t="shared" si="7"/>
        <v>0.11993207396520478</v>
      </c>
      <c r="G33" s="41">
        <f>SUM(G21:G32)</f>
        <v>3579681</v>
      </c>
      <c r="H33" s="41">
        <f>SUM(H21:H32)</f>
        <v>3318593</v>
      </c>
      <c r="I33" s="41">
        <f>SUM(I21:I32)</f>
        <v>2944985</v>
      </c>
      <c r="J33" s="57">
        <f t="shared" si="8"/>
        <v>0.07867430564700162</v>
      </c>
      <c r="K33" s="58">
        <f t="shared" si="9"/>
        <v>0.2155175663033937</v>
      </c>
      <c r="L33" s="41">
        <f>SUM(L21:L32)</f>
        <v>203153</v>
      </c>
      <c r="M33" s="41">
        <f>SUM(M21:M32)</f>
        <v>209517</v>
      </c>
      <c r="N33" s="41">
        <f>SUM(N21:N32)</f>
        <v>237818</v>
      </c>
      <c r="O33" s="57">
        <f t="shared" si="10"/>
        <v>-0.030374623538901413</v>
      </c>
      <c r="P33" s="58">
        <f t="shared" si="11"/>
        <v>-0.1457627261182921</v>
      </c>
      <c r="Q33" s="10"/>
      <c r="R33" s="10"/>
      <c r="S33" s="10"/>
      <c r="T33" s="10"/>
      <c r="U33" s="10"/>
      <c r="V33" s="10"/>
      <c r="W33" s="10"/>
    </row>
    <row r="34" spans="1:23" s="22" customFormat="1" ht="14.1" customHeight="1">
      <c r="A34" s="47" t="s">
        <v>55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9"/>
      <c r="R34" s="9"/>
      <c r="S34" s="9"/>
      <c r="T34" s="9"/>
      <c r="U34" s="9"/>
      <c r="V34" s="9"/>
      <c r="W34" s="9"/>
    </row>
    <row r="35" spans="1:23" s="22" customFormat="1" ht="14.1" customHeight="1">
      <c r="A35" s="47" t="s">
        <v>33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9"/>
      <c r="R35" s="9"/>
      <c r="S35" s="9"/>
      <c r="T35" s="9"/>
      <c r="U35" s="9"/>
      <c r="V35" s="9"/>
      <c r="W35" s="9"/>
    </row>
    <row r="36" ht="15" customHeight="1">
      <c r="A36" s="47"/>
    </row>
  </sheetData>
  <mergeCells count="6">
    <mergeCell ref="L3:P3"/>
    <mergeCell ref="L19:P19"/>
    <mergeCell ref="B3:F3"/>
    <mergeCell ref="G3:K3"/>
    <mergeCell ref="B19:F19"/>
    <mergeCell ref="G19:K19"/>
  </mergeCells>
  <printOptions/>
  <pageMargins left="0.25" right="0.25" top="0.75" bottom="0.75" header="0.3" footer="0.3"/>
  <pageSetup fitToHeight="1" fitToWidth="1" horizontalDpi="598" verticalDpi="598" orientation="landscape" paperSize="9" scale="45" r:id="rId1"/>
  <ignoredErrors>
    <ignoredError sqref="B21:Q33 G5:P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835E5-95BC-4451-B56E-CB3CF9F54FFA}">
  <sheetPr>
    <pageSetUpPr fitToPage="1"/>
  </sheetPr>
  <dimension ref="A1:W89"/>
  <sheetViews>
    <sheetView showGridLines="0" showZeros="0" zoomScale="80" zoomScaleNormal="80" workbookViewId="0" topLeftCell="A1"/>
  </sheetViews>
  <sheetFormatPr defaultColWidth="9.140625" defaultRowHeight="15" customHeight="1"/>
  <cols>
    <col min="1" max="1" width="13.7109375" style="84" customWidth="1"/>
    <col min="2" max="3" width="11.140625" style="61" customWidth="1"/>
    <col min="4" max="17" width="10.7109375" style="61" customWidth="1"/>
    <col min="18" max="20" width="12.7109375" style="61" customWidth="1"/>
    <col min="21" max="21" width="11.421875" style="61" customWidth="1"/>
    <col min="22" max="22" width="11.28125" style="0" customWidth="1"/>
    <col min="23" max="23" width="11.8515625" style="0" customWidth="1"/>
  </cols>
  <sheetData>
    <row r="1" spans="1:21" s="1" customFormat="1" ht="21" customHeight="1">
      <c r="A1" s="59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  <c r="S1" s="61"/>
      <c r="T1" s="61"/>
      <c r="U1" s="61"/>
    </row>
    <row r="2" spans="1:21" s="2" customFormat="1" ht="13.5" customHeight="1">
      <c r="A2" s="62">
        <v>2023</v>
      </c>
      <c r="B2" s="63" t="s">
        <v>36</v>
      </c>
      <c r="C2" s="64" t="s">
        <v>37</v>
      </c>
      <c r="D2" s="64" t="s">
        <v>38</v>
      </c>
      <c r="E2" s="64" t="s">
        <v>39</v>
      </c>
      <c r="F2" s="65" t="s">
        <v>40</v>
      </c>
      <c r="G2" s="63" t="s">
        <v>41</v>
      </c>
      <c r="H2" s="64" t="s">
        <v>42</v>
      </c>
      <c r="I2" s="64" t="s">
        <v>43</v>
      </c>
      <c r="J2" s="64" t="s">
        <v>44</v>
      </c>
      <c r="K2" s="65" t="s">
        <v>45</v>
      </c>
      <c r="L2" s="63" t="s">
        <v>46</v>
      </c>
      <c r="M2" s="64" t="s">
        <v>47</v>
      </c>
      <c r="N2" s="64" t="s">
        <v>48</v>
      </c>
      <c r="O2" s="64" t="s">
        <v>86</v>
      </c>
      <c r="P2" s="65" t="s">
        <v>50</v>
      </c>
      <c r="Q2" s="63" t="s">
        <v>51</v>
      </c>
      <c r="R2" s="64" t="s">
        <v>52</v>
      </c>
      <c r="S2" s="64" t="s">
        <v>53</v>
      </c>
      <c r="T2" s="64" t="s">
        <v>54</v>
      </c>
      <c r="U2" s="65" t="s">
        <v>0</v>
      </c>
    </row>
    <row r="3" spans="1:22" s="3" customFormat="1" ht="14.1" customHeight="1">
      <c r="A3" s="66" t="s">
        <v>1</v>
      </c>
      <c r="B3" s="67">
        <v>230020</v>
      </c>
      <c r="C3" s="67">
        <v>72229</v>
      </c>
      <c r="D3" s="67">
        <v>28914</v>
      </c>
      <c r="E3" s="67">
        <v>10179</v>
      </c>
      <c r="F3" s="67">
        <v>1812</v>
      </c>
      <c r="G3" s="67">
        <v>51740</v>
      </c>
      <c r="H3" s="67">
        <v>27895</v>
      </c>
      <c r="I3" s="67">
        <v>6233</v>
      </c>
      <c r="J3" s="67">
        <v>1466</v>
      </c>
      <c r="K3" s="67">
        <v>1505</v>
      </c>
      <c r="L3" s="67">
        <v>88</v>
      </c>
      <c r="M3" s="67">
        <v>3976</v>
      </c>
      <c r="N3" s="67">
        <v>13278</v>
      </c>
      <c r="O3" s="67">
        <v>3375</v>
      </c>
      <c r="P3" s="67">
        <v>629</v>
      </c>
      <c r="Q3" s="67">
        <v>6140</v>
      </c>
      <c r="R3" s="67">
        <v>648</v>
      </c>
      <c r="S3" s="67">
        <v>1966</v>
      </c>
      <c r="T3" s="67">
        <v>11316</v>
      </c>
      <c r="U3" s="67">
        <f aca="true" t="shared" si="0" ref="U3:U14">SUM(B3:T3)</f>
        <v>473409</v>
      </c>
      <c r="V3" s="31"/>
    </row>
    <row r="4" spans="1:23" s="3" customFormat="1" ht="14.1" customHeight="1">
      <c r="A4" s="68" t="s">
        <v>2</v>
      </c>
      <c r="B4" s="69">
        <v>223115</v>
      </c>
      <c r="C4" s="69">
        <v>76415</v>
      </c>
      <c r="D4" s="69">
        <v>24514</v>
      </c>
      <c r="E4" s="69">
        <v>8045</v>
      </c>
      <c r="F4" s="69">
        <v>1472</v>
      </c>
      <c r="G4" s="69">
        <v>49759</v>
      </c>
      <c r="H4" s="69">
        <v>26142</v>
      </c>
      <c r="I4" s="69">
        <v>4600</v>
      </c>
      <c r="J4" s="69">
        <v>1400</v>
      </c>
      <c r="K4" s="69">
        <v>1401</v>
      </c>
      <c r="L4" s="69">
        <v>53</v>
      </c>
      <c r="M4" s="69">
        <v>3799</v>
      </c>
      <c r="N4" s="69">
        <v>12961</v>
      </c>
      <c r="O4" s="69">
        <v>3309</v>
      </c>
      <c r="P4" s="69">
        <v>645</v>
      </c>
      <c r="Q4" s="69">
        <v>5276</v>
      </c>
      <c r="R4" s="69">
        <v>605</v>
      </c>
      <c r="S4" s="69">
        <v>2154</v>
      </c>
      <c r="T4" s="69">
        <v>10586</v>
      </c>
      <c r="U4" s="69">
        <f t="shared" si="0"/>
        <v>456251</v>
      </c>
      <c r="V4" s="31"/>
      <c r="W4" s="34"/>
    </row>
    <row r="5" spans="1:22" s="3" customFormat="1" ht="14.1" customHeight="1">
      <c r="A5" s="66" t="s">
        <v>3</v>
      </c>
      <c r="B5" s="67">
        <v>262171</v>
      </c>
      <c r="C5" s="67">
        <v>86876</v>
      </c>
      <c r="D5" s="67">
        <v>29222</v>
      </c>
      <c r="E5" s="67">
        <v>10293</v>
      </c>
      <c r="F5" s="67">
        <v>1925</v>
      </c>
      <c r="G5" s="67">
        <v>50384</v>
      </c>
      <c r="H5" s="67">
        <v>30239</v>
      </c>
      <c r="I5" s="67">
        <v>10998</v>
      </c>
      <c r="J5" s="67">
        <v>1719</v>
      </c>
      <c r="K5" s="67">
        <v>1702</v>
      </c>
      <c r="L5" s="67">
        <v>74</v>
      </c>
      <c r="M5" s="67">
        <v>5823</v>
      </c>
      <c r="N5" s="67">
        <v>22058</v>
      </c>
      <c r="O5" s="67">
        <v>4550</v>
      </c>
      <c r="P5" s="67">
        <v>646</v>
      </c>
      <c r="Q5" s="67">
        <v>5873</v>
      </c>
      <c r="R5" s="67">
        <v>795</v>
      </c>
      <c r="S5" s="67">
        <v>2387</v>
      </c>
      <c r="T5" s="67">
        <v>12862</v>
      </c>
      <c r="U5" s="67">
        <f t="shared" si="0"/>
        <v>540597</v>
      </c>
      <c r="V5" s="31"/>
    </row>
    <row r="6" spans="1:23" s="3" customFormat="1" ht="14.1" customHeight="1">
      <c r="A6" s="68" t="s">
        <v>4</v>
      </c>
      <c r="B6" s="69">
        <v>321963</v>
      </c>
      <c r="C6" s="69">
        <v>90285</v>
      </c>
      <c r="D6" s="69">
        <v>35948</v>
      </c>
      <c r="E6" s="69">
        <v>13017</v>
      </c>
      <c r="F6" s="69">
        <v>2825</v>
      </c>
      <c r="G6" s="69">
        <v>61240</v>
      </c>
      <c r="H6" s="69">
        <v>34334</v>
      </c>
      <c r="I6" s="69">
        <v>14599</v>
      </c>
      <c r="J6" s="69">
        <v>2954</v>
      </c>
      <c r="K6" s="69">
        <v>2856</v>
      </c>
      <c r="L6" s="69">
        <v>144</v>
      </c>
      <c r="M6" s="69">
        <v>15096</v>
      </c>
      <c r="N6" s="69">
        <v>49581</v>
      </c>
      <c r="O6" s="69">
        <v>8601</v>
      </c>
      <c r="P6" s="69">
        <v>1099</v>
      </c>
      <c r="Q6" s="69">
        <v>7476</v>
      </c>
      <c r="R6" s="69">
        <v>1686</v>
      </c>
      <c r="S6" s="69">
        <v>2074</v>
      </c>
      <c r="T6" s="69">
        <v>15134</v>
      </c>
      <c r="U6" s="69">
        <f t="shared" si="0"/>
        <v>680912</v>
      </c>
      <c r="V6" s="31"/>
      <c r="W6" s="34"/>
    </row>
    <row r="7" spans="1:22" s="3" customFormat="1" ht="14.1" customHeight="1">
      <c r="A7" s="66" t="s">
        <v>5</v>
      </c>
      <c r="B7" s="67">
        <v>401379</v>
      </c>
      <c r="C7" s="67">
        <v>89407</v>
      </c>
      <c r="D7" s="67">
        <v>35580</v>
      </c>
      <c r="E7" s="67">
        <v>12309</v>
      </c>
      <c r="F7" s="67">
        <v>2975</v>
      </c>
      <c r="G7" s="67">
        <v>65660</v>
      </c>
      <c r="H7" s="67">
        <v>37182</v>
      </c>
      <c r="I7" s="67">
        <v>17315</v>
      </c>
      <c r="J7" s="67">
        <v>4058</v>
      </c>
      <c r="K7" s="67">
        <v>3791</v>
      </c>
      <c r="L7" s="67">
        <v>120</v>
      </c>
      <c r="M7" s="67">
        <v>30678</v>
      </c>
      <c r="N7" s="67">
        <v>77800</v>
      </c>
      <c r="O7" s="67">
        <v>12828</v>
      </c>
      <c r="P7" s="67">
        <v>1409</v>
      </c>
      <c r="Q7" s="67">
        <v>7699</v>
      </c>
      <c r="R7" s="67">
        <v>2420</v>
      </c>
      <c r="S7" s="67">
        <v>2396</v>
      </c>
      <c r="T7" s="67">
        <v>15090</v>
      </c>
      <c r="U7" s="67">
        <f t="shared" si="0"/>
        <v>820096</v>
      </c>
      <c r="V7" s="31"/>
    </row>
    <row r="8" spans="1:23" s="3" customFormat="1" ht="14.1" customHeight="1">
      <c r="A8" s="68" t="s">
        <v>6</v>
      </c>
      <c r="B8" s="69">
        <v>460744</v>
      </c>
      <c r="C8" s="69">
        <v>99462</v>
      </c>
      <c r="D8" s="69">
        <v>39256</v>
      </c>
      <c r="E8" s="69">
        <v>14640</v>
      </c>
      <c r="F8" s="69">
        <v>4185</v>
      </c>
      <c r="G8" s="69">
        <v>69541</v>
      </c>
      <c r="H8" s="69">
        <v>39397</v>
      </c>
      <c r="I8" s="69">
        <v>23504</v>
      </c>
      <c r="J8" s="69">
        <v>6009</v>
      </c>
      <c r="K8" s="69">
        <v>7495</v>
      </c>
      <c r="L8" s="69">
        <v>202</v>
      </c>
      <c r="M8" s="69">
        <v>41959</v>
      </c>
      <c r="N8" s="69">
        <v>83502</v>
      </c>
      <c r="O8" s="69">
        <v>24901</v>
      </c>
      <c r="P8" s="69">
        <v>1786</v>
      </c>
      <c r="Q8" s="69">
        <v>9537</v>
      </c>
      <c r="R8" s="69">
        <v>4241</v>
      </c>
      <c r="S8" s="69">
        <v>2533</v>
      </c>
      <c r="T8" s="69">
        <v>17586</v>
      </c>
      <c r="U8" s="69">
        <f t="shared" si="0"/>
        <v>950480</v>
      </c>
      <c r="V8" s="31"/>
      <c r="W8" s="34"/>
    </row>
    <row r="9" spans="1:22" s="3" customFormat="1" ht="14.1" customHeight="1">
      <c r="A9" s="66" t="s">
        <v>7</v>
      </c>
      <c r="B9" s="67">
        <v>512533</v>
      </c>
      <c r="C9" s="67">
        <v>112619</v>
      </c>
      <c r="D9" s="67">
        <v>45225</v>
      </c>
      <c r="E9" s="67">
        <v>19012</v>
      </c>
      <c r="F9" s="67">
        <v>6597</v>
      </c>
      <c r="G9" s="67">
        <v>78845</v>
      </c>
      <c r="H9" s="67">
        <v>42130</v>
      </c>
      <c r="I9" s="67">
        <v>24506</v>
      </c>
      <c r="J9" s="67">
        <v>7898</v>
      </c>
      <c r="K9" s="67">
        <v>10827</v>
      </c>
      <c r="L9" s="67">
        <v>290</v>
      </c>
      <c r="M9" s="67">
        <v>44994</v>
      </c>
      <c r="N9" s="67">
        <v>76966</v>
      </c>
      <c r="O9" s="67">
        <v>29465</v>
      </c>
      <c r="P9" s="67">
        <v>2329</v>
      </c>
      <c r="Q9" s="67">
        <v>11232</v>
      </c>
      <c r="R9" s="67">
        <v>5750</v>
      </c>
      <c r="S9" s="67">
        <v>2275</v>
      </c>
      <c r="T9" s="67">
        <v>23864</v>
      </c>
      <c r="U9" s="67">
        <f t="shared" si="0"/>
        <v>1057357</v>
      </c>
      <c r="V9" s="31"/>
    </row>
    <row r="10" spans="1:23" s="3" customFormat="1" ht="14.1" customHeight="1">
      <c r="A10" s="68" t="s">
        <v>8</v>
      </c>
      <c r="B10" s="69">
        <v>528662</v>
      </c>
      <c r="C10" s="69">
        <v>103313</v>
      </c>
      <c r="D10" s="69">
        <v>46227</v>
      </c>
      <c r="E10" s="69">
        <v>18235</v>
      </c>
      <c r="F10" s="69">
        <v>6064</v>
      </c>
      <c r="G10" s="69">
        <v>76810</v>
      </c>
      <c r="H10" s="69">
        <v>40195</v>
      </c>
      <c r="I10" s="69">
        <v>25085</v>
      </c>
      <c r="J10" s="69">
        <v>7661</v>
      </c>
      <c r="K10" s="69">
        <v>10662</v>
      </c>
      <c r="L10" s="69">
        <v>370</v>
      </c>
      <c r="M10" s="69">
        <v>43672</v>
      </c>
      <c r="N10" s="69">
        <v>77597</v>
      </c>
      <c r="O10" s="69">
        <v>28267</v>
      </c>
      <c r="P10" s="69">
        <v>2420</v>
      </c>
      <c r="Q10" s="69">
        <v>12360</v>
      </c>
      <c r="R10" s="69">
        <v>5679</v>
      </c>
      <c r="S10" s="69">
        <v>2202</v>
      </c>
      <c r="T10" s="69">
        <v>21334</v>
      </c>
      <c r="U10" s="69">
        <f t="shared" si="0"/>
        <v>1056815</v>
      </c>
      <c r="V10" s="31"/>
      <c r="W10" s="34"/>
    </row>
    <row r="11" spans="1:22" s="3" customFormat="1" ht="14.1" customHeight="1">
      <c r="A11" s="66" t="s">
        <v>9</v>
      </c>
      <c r="B11" s="67">
        <v>495668</v>
      </c>
      <c r="C11" s="67">
        <v>107778</v>
      </c>
      <c r="D11" s="67">
        <v>39350</v>
      </c>
      <c r="E11" s="67">
        <v>13888</v>
      </c>
      <c r="F11" s="67">
        <v>3679</v>
      </c>
      <c r="G11" s="67">
        <v>68282</v>
      </c>
      <c r="H11" s="67">
        <v>37057</v>
      </c>
      <c r="I11" s="67">
        <v>22354</v>
      </c>
      <c r="J11" s="67">
        <v>5652</v>
      </c>
      <c r="K11" s="67">
        <v>6838</v>
      </c>
      <c r="L11" s="67">
        <v>250</v>
      </c>
      <c r="M11" s="67">
        <v>39777</v>
      </c>
      <c r="N11" s="67">
        <v>80219</v>
      </c>
      <c r="O11" s="67">
        <v>20514</v>
      </c>
      <c r="P11" s="67">
        <v>571</v>
      </c>
      <c r="Q11" s="67">
        <v>8553</v>
      </c>
      <c r="R11" s="67">
        <v>4164</v>
      </c>
      <c r="S11" s="67">
        <v>2625</v>
      </c>
      <c r="T11" s="67">
        <v>16793</v>
      </c>
      <c r="U11" s="67">
        <f t="shared" si="0"/>
        <v>974012</v>
      </c>
      <c r="V11" s="31"/>
    </row>
    <row r="12" spans="1:23" s="3" customFormat="1" ht="14.1" customHeight="1">
      <c r="A12" s="68" t="s">
        <v>10</v>
      </c>
      <c r="B12" s="69">
        <v>442722</v>
      </c>
      <c r="C12" s="69">
        <v>102403</v>
      </c>
      <c r="D12" s="69">
        <v>35631</v>
      </c>
      <c r="E12" s="69">
        <v>11739</v>
      </c>
      <c r="F12" s="69">
        <v>2501</v>
      </c>
      <c r="G12" s="69">
        <v>67651</v>
      </c>
      <c r="H12" s="69">
        <v>35514</v>
      </c>
      <c r="I12" s="69">
        <v>15046</v>
      </c>
      <c r="J12" s="69">
        <v>3472</v>
      </c>
      <c r="K12" s="69">
        <v>3272</v>
      </c>
      <c r="L12" s="69">
        <v>107</v>
      </c>
      <c r="M12" s="69">
        <v>19637</v>
      </c>
      <c r="N12" s="69">
        <v>65556</v>
      </c>
      <c r="O12" s="69">
        <v>9720</v>
      </c>
      <c r="P12" s="69">
        <v>338</v>
      </c>
      <c r="Q12" s="69">
        <v>6794</v>
      </c>
      <c r="R12" s="69">
        <v>1630</v>
      </c>
      <c r="S12" s="69">
        <v>2438</v>
      </c>
      <c r="T12" s="69">
        <v>14660</v>
      </c>
      <c r="U12" s="69">
        <f t="shared" si="0"/>
        <v>840831</v>
      </c>
      <c r="V12" s="31"/>
      <c r="W12" s="34"/>
    </row>
    <row r="13" spans="1:22" s="3" customFormat="1" ht="14.1" customHeight="1">
      <c r="A13" s="66" t="s">
        <v>11</v>
      </c>
      <c r="B13" s="67">
        <v>316196</v>
      </c>
      <c r="C13" s="67">
        <v>95129</v>
      </c>
      <c r="D13" s="67">
        <v>29107</v>
      </c>
      <c r="E13" s="67">
        <v>9430</v>
      </c>
      <c r="F13" s="67">
        <v>1679</v>
      </c>
      <c r="G13" s="67">
        <v>56783</v>
      </c>
      <c r="H13" s="67">
        <v>28302</v>
      </c>
      <c r="I13" s="67">
        <v>8553</v>
      </c>
      <c r="J13" s="67">
        <v>1603</v>
      </c>
      <c r="K13" s="67">
        <v>1812</v>
      </c>
      <c r="L13" s="67">
        <v>62</v>
      </c>
      <c r="M13" s="67">
        <v>5933</v>
      </c>
      <c r="N13" s="67">
        <v>26217</v>
      </c>
      <c r="O13" s="67">
        <v>4532</v>
      </c>
      <c r="P13" s="67">
        <v>649</v>
      </c>
      <c r="Q13" s="67">
        <v>5971</v>
      </c>
      <c r="R13" s="67">
        <v>685</v>
      </c>
      <c r="S13" s="67">
        <v>2401</v>
      </c>
      <c r="T13" s="67">
        <v>13252</v>
      </c>
      <c r="U13" s="67">
        <f t="shared" si="0"/>
        <v>608296</v>
      </c>
      <c r="V13" s="31"/>
    </row>
    <row r="14" spans="1:23" s="3" customFormat="1" ht="14.1" customHeight="1" thickBot="1">
      <c r="A14" s="86" t="s">
        <v>12</v>
      </c>
      <c r="B14" s="87">
        <v>290459</v>
      </c>
      <c r="C14" s="87">
        <v>98960</v>
      </c>
      <c r="D14" s="87">
        <v>30913</v>
      </c>
      <c r="E14" s="87">
        <v>9601</v>
      </c>
      <c r="F14" s="87">
        <v>1291</v>
      </c>
      <c r="G14" s="87">
        <v>62095</v>
      </c>
      <c r="H14" s="87">
        <v>30671</v>
      </c>
      <c r="I14" s="87">
        <v>10570</v>
      </c>
      <c r="J14" s="87">
        <v>1765</v>
      </c>
      <c r="K14" s="87">
        <v>1865</v>
      </c>
      <c r="L14" s="87">
        <v>173</v>
      </c>
      <c r="M14" s="87">
        <v>3566</v>
      </c>
      <c r="N14" s="87">
        <v>15661</v>
      </c>
      <c r="O14" s="87">
        <v>3243</v>
      </c>
      <c r="P14" s="87">
        <v>661</v>
      </c>
      <c r="Q14" s="87">
        <v>5691</v>
      </c>
      <c r="R14" s="87">
        <v>695</v>
      </c>
      <c r="S14" s="87">
        <v>2400</v>
      </c>
      <c r="T14" s="87">
        <v>13442</v>
      </c>
      <c r="U14" s="87">
        <f t="shared" si="0"/>
        <v>583722</v>
      </c>
      <c r="V14" s="31"/>
      <c r="W14" s="34"/>
    </row>
    <row r="15" spans="1:22" s="3" customFormat="1" ht="14.1" customHeight="1" thickTop="1">
      <c r="A15" s="70" t="s">
        <v>0</v>
      </c>
      <c r="B15" s="71">
        <f aca="true" t="shared" si="1" ref="B15:U15">SUM(B3:B14)</f>
        <v>4485632</v>
      </c>
      <c r="C15" s="71">
        <f t="shared" si="1"/>
        <v>1134876</v>
      </c>
      <c r="D15" s="71">
        <f t="shared" si="1"/>
        <v>419887</v>
      </c>
      <c r="E15" s="71">
        <f t="shared" si="1"/>
        <v>150388</v>
      </c>
      <c r="F15" s="71">
        <f t="shared" si="1"/>
        <v>37005</v>
      </c>
      <c r="G15" s="71">
        <f t="shared" si="1"/>
        <v>758790</v>
      </c>
      <c r="H15" s="71">
        <f t="shared" si="1"/>
        <v>409058</v>
      </c>
      <c r="I15" s="71">
        <f t="shared" si="1"/>
        <v>183363</v>
      </c>
      <c r="J15" s="71">
        <f t="shared" si="1"/>
        <v>45657</v>
      </c>
      <c r="K15" s="71">
        <f t="shared" si="1"/>
        <v>54026</v>
      </c>
      <c r="L15" s="71">
        <f t="shared" si="1"/>
        <v>1933</v>
      </c>
      <c r="M15" s="71">
        <f t="shared" si="1"/>
        <v>258910</v>
      </c>
      <c r="N15" s="71">
        <f t="shared" si="1"/>
        <v>601396</v>
      </c>
      <c r="O15" s="71">
        <f t="shared" si="1"/>
        <v>153305</v>
      </c>
      <c r="P15" s="71">
        <f t="shared" si="1"/>
        <v>13182</v>
      </c>
      <c r="Q15" s="71">
        <f t="shared" si="1"/>
        <v>92602</v>
      </c>
      <c r="R15" s="71">
        <f t="shared" si="1"/>
        <v>28998</v>
      </c>
      <c r="S15" s="71">
        <f t="shared" si="1"/>
        <v>27851</v>
      </c>
      <c r="T15" s="71">
        <f t="shared" si="1"/>
        <v>185919</v>
      </c>
      <c r="U15" s="71">
        <f t="shared" si="1"/>
        <v>9042778</v>
      </c>
      <c r="V15" s="31"/>
    </row>
    <row r="16" spans="1:17" ht="14.25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21" s="2" customFormat="1" ht="13.5" customHeight="1">
      <c r="A17" s="62">
        <v>2022</v>
      </c>
      <c r="B17" s="63" t="str">
        <f aca="true" t="shared" si="2" ref="B17:U17">B2</f>
        <v>Αθήνα</v>
      </c>
      <c r="C17" s="64" t="str">
        <f t="shared" si="2"/>
        <v>Θεσσαλονίκη</v>
      </c>
      <c r="D17" s="64" t="str">
        <f t="shared" si="2"/>
        <v>Ρόδος</v>
      </c>
      <c r="E17" s="64" t="str">
        <f t="shared" si="2"/>
        <v>Κως</v>
      </c>
      <c r="F17" s="65" t="str">
        <f t="shared" si="2"/>
        <v>Kάρπαθος</v>
      </c>
      <c r="G17" s="63" t="str">
        <f t="shared" si="2"/>
        <v>Ηράκλειο</v>
      </c>
      <c r="H17" s="64" t="str">
        <f t="shared" si="2"/>
        <v xml:space="preserve">Χανιά </v>
      </c>
      <c r="I17" s="64" t="str">
        <f t="shared" si="2"/>
        <v>Κέρκυρα</v>
      </c>
      <c r="J17" s="64" t="str">
        <f t="shared" si="2"/>
        <v>Ζάκυνθος</v>
      </c>
      <c r="K17" s="65" t="str">
        <f t="shared" si="2"/>
        <v>Κεφαλονιά</v>
      </c>
      <c r="L17" s="63" t="str">
        <f t="shared" si="2"/>
        <v xml:space="preserve">Άκτιο </v>
      </c>
      <c r="M17" s="64" t="str">
        <f t="shared" si="2"/>
        <v>Μύκονος</v>
      </c>
      <c r="N17" s="64" t="str">
        <f t="shared" si="2"/>
        <v>Σαντορίνη</v>
      </c>
      <c r="O17" s="64" t="str">
        <f t="shared" si="2"/>
        <v>Πάρος</v>
      </c>
      <c r="P17" s="65" t="str">
        <f t="shared" si="2"/>
        <v>Καλαμάτα</v>
      </c>
      <c r="Q17" s="63" t="str">
        <f t="shared" si="2"/>
        <v>Σάμος</v>
      </c>
      <c r="R17" s="64" t="str">
        <f t="shared" si="2"/>
        <v>Σκιάθος</v>
      </c>
      <c r="S17" s="64" t="str">
        <f t="shared" si="2"/>
        <v>Καβάλα</v>
      </c>
      <c r="T17" s="64" t="str">
        <f t="shared" si="2"/>
        <v>Μυτιλήνη</v>
      </c>
      <c r="U17" s="65" t="str">
        <f t="shared" si="2"/>
        <v>Σύνολο</v>
      </c>
    </row>
    <row r="18" spans="1:22" s="3" customFormat="1" ht="14.1" customHeight="1">
      <c r="A18" s="66" t="s">
        <v>1</v>
      </c>
      <c r="B18" s="67">
        <v>145795</v>
      </c>
      <c r="C18" s="67">
        <v>44768</v>
      </c>
      <c r="D18" s="67">
        <v>18762</v>
      </c>
      <c r="E18" s="67">
        <v>6467</v>
      </c>
      <c r="F18" s="67">
        <v>1176</v>
      </c>
      <c r="G18" s="67">
        <v>32622</v>
      </c>
      <c r="H18" s="67">
        <v>17056</v>
      </c>
      <c r="I18" s="67">
        <v>7044</v>
      </c>
      <c r="J18" s="67">
        <v>887</v>
      </c>
      <c r="K18" s="67">
        <v>1095</v>
      </c>
      <c r="L18" s="67">
        <v>51</v>
      </c>
      <c r="M18" s="67">
        <v>2582</v>
      </c>
      <c r="N18" s="67">
        <v>7428</v>
      </c>
      <c r="O18" s="67">
        <v>1317</v>
      </c>
      <c r="P18" s="67">
        <v>466</v>
      </c>
      <c r="Q18" s="67">
        <v>4564</v>
      </c>
      <c r="R18" s="67">
        <v>409</v>
      </c>
      <c r="S18" s="67">
        <v>1171</v>
      </c>
      <c r="T18" s="67">
        <v>7817</v>
      </c>
      <c r="U18" s="67">
        <f aca="true" t="shared" si="3" ref="U18:U29">SUM(B18:T18)</f>
        <v>301477</v>
      </c>
      <c r="V18" s="31"/>
    </row>
    <row r="19" spans="1:23" s="3" customFormat="1" ht="14.1" customHeight="1">
      <c r="A19" s="68" t="s">
        <v>2</v>
      </c>
      <c r="B19" s="69">
        <v>164268</v>
      </c>
      <c r="C19" s="69">
        <v>52349</v>
      </c>
      <c r="D19" s="69">
        <v>17398</v>
      </c>
      <c r="E19" s="69">
        <v>6265</v>
      </c>
      <c r="F19" s="69">
        <v>1285</v>
      </c>
      <c r="G19" s="69">
        <v>33867</v>
      </c>
      <c r="H19" s="69">
        <v>17505</v>
      </c>
      <c r="I19" s="69">
        <v>7839</v>
      </c>
      <c r="J19" s="69">
        <v>983</v>
      </c>
      <c r="K19" s="69">
        <v>1183</v>
      </c>
      <c r="L19" s="69">
        <v>53</v>
      </c>
      <c r="M19" s="69">
        <v>3242</v>
      </c>
      <c r="N19" s="69">
        <v>7981</v>
      </c>
      <c r="O19" s="69">
        <v>2745</v>
      </c>
      <c r="P19" s="69">
        <v>490</v>
      </c>
      <c r="Q19" s="69">
        <v>4109</v>
      </c>
      <c r="R19" s="69">
        <v>443</v>
      </c>
      <c r="S19" s="69">
        <v>1502</v>
      </c>
      <c r="T19" s="69">
        <v>8327</v>
      </c>
      <c r="U19" s="69">
        <f t="shared" si="3"/>
        <v>331834</v>
      </c>
      <c r="V19" s="31"/>
      <c r="W19" s="34"/>
    </row>
    <row r="20" spans="1:22" s="3" customFormat="1" ht="14.1" customHeight="1">
      <c r="A20" s="66" t="s">
        <v>3</v>
      </c>
      <c r="B20" s="67">
        <v>201525</v>
      </c>
      <c r="C20" s="67">
        <v>63563</v>
      </c>
      <c r="D20" s="67">
        <v>22505</v>
      </c>
      <c r="E20" s="67">
        <v>7934</v>
      </c>
      <c r="F20" s="67">
        <v>1547</v>
      </c>
      <c r="G20" s="67">
        <v>40789</v>
      </c>
      <c r="H20" s="67">
        <v>22125</v>
      </c>
      <c r="I20" s="67">
        <v>9426</v>
      </c>
      <c r="J20" s="67">
        <v>1288</v>
      </c>
      <c r="K20" s="67">
        <v>1337</v>
      </c>
      <c r="L20" s="67">
        <v>127</v>
      </c>
      <c r="M20" s="67">
        <v>4323</v>
      </c>
      <c r="N20" s="67">
        <v>15977</v>
      </c>
      <c r="O20" s="67">
        <v>3197</v>
      </c>
      <c r="P20" s="67">
        <v>765</v>
      </c>
      <c r="Q20" s="67">
        <v>4851</v>
      </c>
      <c r="R20" s="67">
        <v>679</v>
      </c>
      <c r="S20" s="67">
        <v>1701</v>
      </c>
      <c r="T20" s="67">
        <v>10281</v>
      </c>
      <c r="U20" s="67">
        <f t="shared" si="3"/>
        <v>413940</v>
      </c>
      <c r="V20" s="31"/>
    </row>
    <row r="21" spans="1:23" s="3" customFormat="1" ht="14.1" customHeight="1">
      <c r="A21" s="68" t="s">
        <v>4</v>
      </c>
      <c r="B21" s="69">
        <v>264828</v>
      </c>
      <c r="C21" s="69">
        <v>76252</v>
      </c>
      <c r="D21" s="69">
        <v>29701</v>
      </c>
      <c r="E21" s="69">
        <v>11474</v>
      </c>
      <c r="F21" s="69">
        <v>2433</v>
      </c>
      <c r="G21" s="69">
        <v>50941</v>
      </c>
      <c r="H21" s="69">
        <v>27954</v>
      </c>
      <c r="I21" s="69">
        <v>11873</v>
      </c>
      <c r="J21" s="69">
        <v>2427</v>
      </c>
      <c r="K21" s="69">
        <v>2420</v>
      </c>
      <c r="L21" s="69">
        <v>124</v>
      </c>
      <c r="M21" s="69">
        <v>14268</v>
      </c>
      <c r="N21" s="69">
        <v>41305</v>
      </c>
      <c r="O21" s="69">
        <v>7703</v>
      </c>
      <c r="P21" s="69">
        <v>828</v>
      </c>
      <c r="Q21" s="69">
        <v>6534</v>
      </c>
      <c r="R21" s="69">
        <v>1141</v>
      </c>
      <c r="S21" s="69">
        <v>1808</v>
      </c>
      <c r="T21" s="69">
        <v>13421</v>
      </c>
      <c r="U21" s="69">
        <f t="shared" si="3"/>
        <v>567435</v>
      </c>
      <c r="V21" s="31"/>
      <c r="W21" s="34"/>
    </row>
    <row r="22" spans="1:22" s="3" customFormat="1" ht="14.1" customHeight="1">
      <c r="A22" s="66" t="s">
        <v>5</v>
      </c>
      <c r="B22" s="67">
        <v>333924</v>
      </c>
      <c r="C22" s="67">
        <v>80569</v>
      </c>
      <c r="D22" s="67">
        <v>28913</v>
      </c>
      <c r="E22" s="67">
        <v>10773</v>
      </c>
      <c r="F22" s="67">
        <v>2778</v>
      </c>
      <c r="G22" s="67">
        <v>49449</v>
      </c>
      <c r="H22" s="67">
        <v>28657</v>
      </c>
      <c r="I22" s="67">
        <v>13687</v>
      </c>
      <c r="J22" s="67">
        <v>3697</v>
      </c>
      <c r="K22" s="67">
        <v>3273</v>
      </c>
      <c r="L22" s="67">
        <v>222</v>
      </c>
      <c r="M22" s="67">
        <v>28862</v>
      </c>
      <c r="N22" s="67">
        <v>60780</v>
      </c>
      <c r="O22" s="67">
        <v>12926</v>
      </c>
      <c r="P22" s="67">
        <v>786</v>
      </c>
      <c r="Q22" s="67">
        <v>7472</v>
      </c>
      <c r="R22" s="67">
        <v>1705</v>
      </c>
      <c r="S22" s="67">
        <v>1973</v>
      </c>
      <c r="T22" s="67">
        <v>14465</v>
      </c>
      <c r="U22" s="67">
        <f t="shared" si="3"/>
        <v>684911</v>
      </c>
      <c r="V22" s="31"/>
    </row>
    <row r="23" spans="1:23" s="3" customFormat="1" ht="14.1" customHeight="1">
      <c r="A23" s="68" t="s">
        <v>6</v>
      </c>
      <c r="B23" s="69">
        <v>393165</v>
      </c>
      <c r="C23" s="69">
        <v>89707</v>
      </c>
      <c r="D23" s="69">
        <v>33180</v>
      </c>
      <c r="E23" s="69">
        <v>12814</v>
      </c>
      <c r="F23" s="69">
        <v>4029</v>
      </c>
      <c r="G23" s="69">
        <v>55106</v>
      </c>
      <c r="H23" s="69">
        <v>31840</v>
      </c>
      <c r="I23" s="69">
        <v>19778</v>
      </c>
      <c r="J23" s="69">
        <v>6024</v>
      </c>
      <c r="K23" s="69">
        <v>5933</v>
      </c>
      <c r="L23" s="69">
        <v>259</v>
      </c>
      <c r="M23" s="69">
        <v>40039</v>
      </c>
      <c r="N23" s="69">
        <v>73342</v>
      </c>
      <c r="O23" s="69">
        <v>22599</v>
      </c>
      <c r="P23" s="69">
        <v>1425</v>
      </c>
      <c r="Q23" s="69">
        <v>8056</v>
      </c>
      <c r="R23" s="69">
        <v>3854</v>
      </c>
      <c r="S23" s="69">
        <v>1969</v>
      </c>
      <c r="T23" s="69">
        <v>15762</v>
      </c>
      <c r="U23" s="69">
        <f t="shared" si="3"/>
        <v>818881</v>
      </c>
      <c r="V23" s="31"/>
      <c r="W23" s="34"/>
    </row>
    <row r="24" spans="1:22" s="3" customFormat="1" ht="14.1" customHeight="1">
      <c r="A24" s="66" t="s">
        <v>7</v>
      </c>
      <c r="B24" s="67">
        <v>454413</v>
      </c>
      <c r="C24" s="67">
        <v>102457</v>
      </c>
      <c r="D24" s="67">
        <v>41615</v>
      </c>
      <c r="E24" s="67">
        <v>16449</v>
      </c>
      <c r="F24" s="67">
        <v>6774</v>
      </c>
      <c r="G24" s="67">
        <v>64152</v>
      </c>
      <c r="H24" s="67">
        <v>36279</v>
      </c>
      <c r="I24" s="67">
        <v>22185</v>
      </c>
      <c r="J24" s="67">
        <v>8484</v>
      </c>
      <c r="K24" s="67">
        <v>9042</v>
      </c>
      <c r="L24" s="67">
        <v>439</v>
      </c>
      <c r="M24" s="67">
        <v>41999</v>
      </c>
      <c r="N24" s="67">
        <v>70679</v>
      </c>
      <c r="O24" s="67">
        <v>27713</v>
      </c>
      <c r="P24" s="67">
        <v>1648</v>
      </c>
      <c r="Q24" s="67">
        <v>10507</v>
      </c>
      <c r="R24" s="67">
        <v>5273</v>
      </c>
      <c r="S24" s="67">
        <v>2145</v>
      </c>
      <c r="T24" s="67">
        <v>20579</v>
      </c>
      <c r="U24" s="67">
        <f t="shared" si="3"/>
        <v>942832</v>
      </c>
      <c r="V24" s="31"/>
    </row>
    <row r="25" spans="1:23" s="3" customFormat="1" ht="14.1" customHeight="1">
      <c r="A25" s="68" t="s">
        <v>8</v>
      </c>
      <c r="B25" s="69">
        <v>471121</v>
      </c>
      <c r="C25" s="69">
        <v>97892</v>
      </c>
      <c r="D25" s="69">
        <v>40723</v>
      </c>
      <c r="E25" s="69">
        <v>16160</v>
      </c>
      <c r="F25" s="69">
        <v>6453</v>
      </c>
      <c r="G25" s="69">
        <v>62640</v>
      </c>
      <c r="H25" s="69">
        <v>35466</v>
      </c>
      <c r="I25" s="69">
        <v>22964</v>
      </c>
      <c r="J25" s="69">
        <v>8649</v>
      </c>
      <c r="K25" s="69">
        <v>9068</v>
      </c>
      <c r="L25" s="69">
        <v>451</v>
      </c>
      <c r="M25" s="69">
        <v>40815</v>
      </c>
      <c r="N25" s="69">
        <v>73103</v>
      </c>
      <c r="O25" s="69">
        <v>26742</v>
      </c>
      <c r="P25" s="69">
        <v>2055</v>
      </c>
      <c r="Q25" s="69">
        <v>11023</v>
      </c>
      <c r="R25" s="69">
        <v>5100</v>
      </c>
      <c r="S25" s="69">
        <v>2047</v>
      </c>
      <c r="T25" s="69">
        <v>18540</v>
      </c>
      <c r="U25" s="69">
        <f t="shared" si="3"/>
        <v>951012</v>
      </c>
      <c r="V25" s="31"/>
      <c r="W25" s="34"/>
    </row>
    <row r="26" spans="1:22" s="3" customFormat="1" ht="14.1" customHeight="1">
      <c r="A26" s="66" t="s">
        <v>9</v>
      </c>
      <c r="B26" s="67">
        <v>431646</v>
      </c>
      <c r="C26" s="67">
        <v>94032</v>
      </c>
      <c r="D26" s="67">
        <v>33514</v>
      </c>
      <c r="E26" s="67">
        <v>11134</v>
      </c>
      <c r="F26" s="67">
        <v>3523</v>
      </c>
      <c r="G26" s="67">
        <v>57595</v>
      </c>
      <c r="H26" s="67">
        <v>31511</v>
      </c>
      <c r="I26" s="67">
        <v>19722</v>
      </c>
      <c r="J26" s="67">
        <v>6073</v>
      </c>
      <c r="K26" s="67">
        <v>5664</v>
      </c>
      <c r="L26" s="67">
        <v>257</v>
      </c>
      <c r="M26" s="67">
        <v>37629</v>
      </c>
      <c r="N26" s="67">
        <v>72651</v>
      </c>
      <c r="O26" s="67">
        <v>19173</v>
      </c>
      <c r="P26" s="67">
        <v>1308</v>
      </c>
      <c r="Q26" s="67">
        <v>7992</v>
      </c>
      <c r="R26" s="67">
        <v>3241</v>
      </c>
      <c r="S26" s="67">
        <v>1824</v>
      </c>
      <c r="T26" s="67">
        <v>13863</v>
      </c>
      <c r="U26" s="67">
        <f t="shared" si="3"/>
        <v>852352</v>
      </c>
      <c r="V26" s="31"/>
    </row>
    <row r="27" spans="1:23" s="3" customFormat="1" ht="14.1" customHeight="1">
      <c r="A27" s="68" t="s">
        <v>10</v>
      </c>
      <c r="B27" s="69">
        <v>374045</v>
      </c>
      <c r="C27" s="69">
        <v>87190</v>
      </c>
      <c r="D27" s="69">
        <v>30003</v>
      </c>
      <c r="E27" s="69">
        <v>9994</v>
      </c>
      <c r="F27" s="69">
        <v>2649</v>
      </c>
      <c r="G27" s="69">
        <v>53650</v>
      </c>
      <c r="H27" s="69">
        <v>31066</v>
      </c>
      <c r="I27" s="69">
        <v>13057</v>
      </c>
      <c r="J27" s="69">
        <v>2417</v>
      </c>
      <c r="K27" s="69">
        <v>2737</v>
      </c>
      <c r="L27" s="69">
        <v>98</v>
      </c>
      <c r="M27" s="69">
        <v>17758</v>
      </c>
      <c r="N27" s="69">
        <v>55907</v>
      </c>
      <c r="O27" s="69">
        <v>8305</v>
      </c>
      <c r="P27" s="69">
        <v>1032</v>
      </c>
      <c r="Q27" s="69">
        <v>6277</v>
      </c>
      <c r="R27" s="69">
        <v>1332</v>
      </c>
      <c r="S27" s="69">
        <v>1796</v>
      </c>
      <c r="T27" s="69">
        <v>13310</v>
      </c>
      <c r="U27" s="69">
        <f t="shared" si="3"/>
        <v>712623</v>
      </c>
      <c r="V27" s="31"/>
      <c r="W27" s="34"/>
    </row>
    <row r="28" spans="1:22" s="3" customFormat="1" ht="14.1" customHeight="1">
      <c r="A28" s="66" t="s">
        <v>11</v>
      </c>
      <c r="B28" s="67">
        <v>273031</v>
      </c>
      <c r="C28" s="67">
        <v>81659</v>
      </c>
      <c r="D28" s="67">
        <v>25740</v>
      </c>
      <c r="E28" s="67">
        <v>8832</v>
      </c>
      <c r="F28" s="67">
        <v>1707</v>
      </c>
      <c r="G28" s="67">
        <v>49836</v>
      </c>
      <c r="H28" s="67">
        <v>27058</v>
      </c>
      <c r="I28" s="67">
        <v>11494</v>
      </c>
      <c r="J28" s="67">
        <v>1516</v>
      </c>
      <c r="K28" s="67">
        <v>1531</v>
      </c>
      <c r="L28" s="67">
        <v>70</v>
      </c>
      <c r="M28" s="67">
        <v>4831</v>
      </c>
      <c r="N28" s="67">
        <v>19678</v>
      </c>
      <c r="O28" s="67">
        <v>4033</v>
      </c>
      <c r="P28" s="67">
        <v>649</v>
      </c>
      <c r="Q28" s="67">
        <v>5728</v>
      </c>
      <c r="R28" s="67">
        <v>675</v>
      </c>
      <c r="S28" s="67">
        <v>1815</v>
      </c>
      <c r="T28" s="67">
        <v>12813</v>
      </c>
      <c r="U28" s="67">
        <f t="shared" si="3"/>
        <v>532696</v>
      </c>
      <c r="V28" s="31"/>
    </row>
    <row r="29" spans="1:23" s="3" customFormat="1" ht="14.1" customHeight="1" thickBot="1">
      <c r="A29" s="86" t="s">
        <v>12</v>
      </c>
      <c r="B29" s="87">
        <v>261884</v>
      </c>
      <c r="C29" s="87">
        <v>86459</v>
      </c>
      <c r="D29" s="87">
        <v>27664</v>
      </c>
      <c r="E29" s="87">
        <v>9424</v>
      </c>
      <c r="F29" s="87">
        <v>0</v>
      </c>
      <c r="G29" s="87">
        <v>52001</v>
      </c>
      <c r="H29" s="87">
        <v>27400</v>
      </c>
      <c r="I29" s="87">
        <v>11202</v>
      </c>
      <c r="J29" s="87">
        <v>1601</v>
      </c>
      <c r="K29" s="87">
        <v>1652</v>
      </c>
      <c r="L29" s="87">
        <v>133</v>
      </c>
      <c r="M29" s="87">
        <v>3547</v>
      </c>
      <c r="N29" s="87">
        <v>13252</v>
      </c>
      <c r="O29" s="87">
        <v>2904</v>
      </c>
      <c r="P29" s="87">
        <v>786</v>
      </c>
      <c r="Q29" s="87">
        <v>5156</v>
      </c>
      <c r="R29" s="87">
        <v>638</v>
      </c>
      <c r="S29" s="87">
        <v>2193</v>
      </c>
      <c r="T29" s="87">
        <v>12179</v>
      </c>
      <c r="U29" s="87">
        <f t="shared" si="3"/>
        <v>520075</v>
      </c>
      <c r="V29" s="31"/>
      <c r="W29" s="34"/>
    </row>
    <row r="30" spans="1:22" s="3" customFormat="1" ht="14.1" customHeight="1" thickTop="1">
      <c r="A30" s="70" t="s">
        <v>0</v>
      </c>
      <c r="B30" s="71">
        <f aca="true" t="shared" si="4" ref="B30:U30">SUM(B18:B29)</f>
        <v>3769645</v>
      </c>
      <c r="C30" s="71">
        <f t="shared" si="4"/>
        <v>956897</v>
      </c>
      <c r="D30" s="71">
        <f t="shared" si="4"/>
        <v>349718</v>
      </c>
      <c r="E30" s="71">
        <f t="shared" si="4"/>
        <v>127720</v>
      </c>
      <c r="F30" s="71">
        <f t="shared" si="4"/>
        <v>34354</v>
      </c>
      <c r="G30" s="71">
        <f t="shared" si="4"/>
        <v>602648</v>
      </c>
      <c r="H30" s="71">
        <f t="shared" si="4"/>
        <v>333917</v>
      </c>
      <c r="I30" s="71">
        <f t="shared" si="4"/>
        <v>170271</v>
      </c>
      <c r="J30" s="71">
        <f t="shared" si="4"/>
        <v>44046</v>
      </c>
      <c r="K30" s="71">
        <f t="shared" si="4"/>
        <v>44935</v>
      </c>
      <c r="L30" s="71">
        <f t="shared" si="4"/>
        <v>2284</v>
      </c>
      <c r="M30" s="71">
        <f t="shared" si="4"/>
        <v>239895</v>
      </c>
      <c r="N30" s="71">
        <f t="shared" si="4"/>
        <v>512083</v>
      </c>
      <c r="O30" s="71">
        <f t="shared" si="4"/>
        <v>139357</v>
      </c>
      <c r="P30" s="71">
        <f t="shared" si="4"/>
        <v>12238</v>
      </c>
      <c r="Q30" s="71">
        <f t="shared" si="4"/>
        <v>82269</v>
      </c>
      <c r="R30" s="71">
        <f t="shared" si="4"/>
        <v>24490</v>
      </c>
      <c r="S30" s="71">
        <f t="shared" si="4"/>
        <v>21944</v>
      </c>
      <c r="T30" s="71">
        <f t="shared" si="4"/>
        <v>161357</v>
      </c>
      <c r="U30" s="71">
        <f t="shared" si="4"/>
        <v>7630068</v>
      </c>
      <c r="V30" s="31"/>
    </row>
    <row r="31" spans="1:23" s="3" customFormat="1" ht="14.1" customHeight="1" hidden="1" thickBot="1">
      <c r="A31" s="86" t="str">
        <f>A15</f>
        <v>Σύνολο</v>
      </c>
      <c r="B31" s="87">
        <f aca="true" t="shared" si="5" ref="B31:U31">SUM(B18:B29)</f>
        <v>3769645</v>
      </c>
      <c r="C31" s="87">
        <f t="shared" si="5"/>
        <v>956897</v>
      </c>
      <c r="D31" s="87">
        <f t="shared" si="5"/>
        <v>349718</v>
      </c>
      <c r="E31" s="87">
        <f t="shared" si="5"/>
        <v>127720</v>
      </c>
      <c r="F31" s="87">
        <f t="shared" si="5"/>
        <v>34354</v>
      </c>
      <c r="G31" s="87">
        <f t="shared" si="5"/>
        <v>602648</v>
      </c>
      <c r="H31" s="87">
        <f t="shared" si="5"/>
        <v>333917</v>
      </c>
      <c r="I31" s="87">
        <f t="shared" si="5"/>
        <v>170271</v>
      </c>
      <c r="J31" s="87">
        <f t="shared" si="5"/>
        <v>44046</v>
      </c>
      <c r="K31" s="87">
        <f t="shared" si="5"/>
        <v>44935</v>
      </c>
      <c r="L31" s="87">
        <f t="shared" si="5"/>
        <v>2284</v>
      </c>
      <c r="M31" s="87">
        <f t="shared" si="5"/>
        <v>239895</v>
      </c>
      <c r="N31" s="87">
        <f t="shared" si="5"/>
        <v>512083</v>
      </c>
      <c r="O31" s="87">
        <f t="shared" si="5"/>
        <v>139357</v>
      </c>
      <c r="P31" s="87">
        <f t="shared" si="5"/>
        <v>12238</v>
      </c>
      <c r="Q31" s="87">
        <f t="shared" si="5"/>
        <v>82269</v>
      </c>
      <c r="R31" s="87">
        <f t="shared" si="5"/>
        <v>24490</v>
      </c>
      <c r="S31" s="87">
        <f t="shared" si="5"/>
        <v>21944</v>
      </c>
      <c r="T31" s="87">
        <f t="shared" si="5"/>
        <v>161357</v>
      </c>
      <c r="U31" s="87">
        <f t="shared" si="5"/>
        <v>7630068</v>
      </c>
      <c r="V31" s="31"/>
      <c r="W31" s="34"/>
    </row>
    <row r="32" spans="1:21" s="3" customFormat="1" ht="14.1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61"/>
      <c r="S32" s="61"/>
      <c r="T32" s="61"/>
      <c r="U32" s="61"/>
    </row>
    <row r="33" spans="1:21" s="2" customFormat="1" ht="13.5" customHeight="1">
      <c r="A33" s="62">
        <v>2019</v>
      </c>
      <c r="B33" s="63" t="str">
        <f aca="true" t="shared" si="6" ref="B33:U33">B2</f>
        <v>Αθήνα</v>
      </c>
      <c r="C33" s="64" t="str">
        <f t="shared" si="6"/>
        <v>Θεσσαλονίκη</v>
      </c>
      <c r="D33" s="64" t="str">
        <f t="shared" si="6"/>
        <v>Ρόδος</v>
      </c>
      <c r="E33" s="64" t="str">
        <f t="shared" si="6"/>
        <v>Κως</v>
      </c>
      <c r="F33" s="65" t="str">
        <f t="shared" si="6"/>
        <v>Kάρπαθος</v>
      </c>
      <c r="G33" s="63" t="str">
        <f t="shared" si="6"/>
        <v>Ηράκλειο</v>
      </c>
      <c r="H33" s="64" t="str">
        <f t="shared" si="6"/>
        <v xml:space="preserve">Χανιά </v>
      </c>
      <c r="I33" s="64" t="str">
        <f t="shared" si="6"/>
        <v>Κέρκυρα</v>
      </c>
      <c r="J33" s="64" t="str">
        <f t="shared" si="6"/>
        <v>Ζάκυνθος</v>
      </c>
      <c r="K33" s="65" t="str">
        <f t="shared" si="6"/>
        <v>Κεφαλονιά</v>
      </c>
      <c r="L33" s="63" t="str">
        <f t="shared" si="6"/>
        <v xml:space="preserve">Άκτιο </v>
      </c>
      <c r="M33" s="64" t="str">
        <f t="shared" si="6"/>
        <v>Μύκονος</v>
      </c>
      <c r="N33" s="64" t="str">
        <f t="shared" si="6"/>
        <v>Σαντορίνη</v>
      </c>
      <c r="O33" s="64" t="str">
        <f t="shared" si="6"/>
        <v>Πάρος</v>
      </c>
      <c r="P33" s="65" t="str">
        <f t="shared" si="6"/>
        <v>Καλαμάτα</v>
      </c>
      <c r="Q33" s="63" t="str">
        <f t="shared" si="6"/>
        <v>Σάμος</v>
      </c>
      <c r="R33" s="64" t="str">
        <f t="shared" si="6"/>
        <v>Σκιάθος</v>
      </c>
      <c r="S33" s="64" t="str">
        <f t="shared" si="6"/>
        <v>Καβάλα</v>
      </c>
      <c r="T33" s="64" t="str">
        <f t="shared" si="6"/>
        <v>Μυτιλήνη</v>
      </c>
      <c r="U33" s="65" t="str">
        <f t="shared" si="6"/>
        <v>Σύνολο</v>
      </c>
    </row>
    <row r="34" spans="1:22" s="3" customFormat="1" ht="14.1" customHeight="1">
      <c r="A34" s="66" t="s">
        <v>1</v>
      </c>
      <c r="B34" s="67">
        <v>228675</v>
      </c>
      <c r="C34" s="67">
        <v>83762</v>
      </c>
      <c r="D34" s="67">
        <v>26525</v>
      </c>
      <c r="E34" s="67">
        <v>9131</v>
      </c>
      <c r="F34" s="67">
        <v>1249</v>
      </c>
      <c r="G34" s="67">
        <v>46819</v>
      </c>
      <c r="H34" s="67">
        <v>23632</v>
      </c>
      <c r="I34" s="67">
        <v>10143</v>
      </c>
      <c r="J34" s="67">
        <v>1210</v>
      </c>
      <c r="K34" s="67">
        <v>1400</v>
      </c>
      <c r="L34" s="67">
        <v>31</v>
      </c>
      <c r="M34" s="67">
        <v>3279</v>
      </c>
      <c r="N34" s="67">
        <v>17305</v>
      </c>
      <c r="O34" s="67">
        <v>2310</v>
      </c>
      <c r="P34" s="67">
        <v>549</v>
      </c>
      <c r="Q34" s="67">
        <v>5652</v>
      </c>
      <c r="R34" s="67">
        <v>427</v>
      </c>
      <c r="S34" s="67">
        <v>2698</v>
      </c>
      <c r="T34" s="67">
        <v>11541</v>
      </c>
      <c r="U34" s="67">
        <f aca="true" t="shared" si="7" ref="U34:U45">SUM(B34:T34)</f>
        <v>476338</v>
      </c>
      <c r="V34" s="31"/>
    </row>
    <row r="35" spans="1:23" s="3" customFormat="1" ht="14.1" customHeight="1">
      <c r="A35" s="68" t="s">
        <v>2</v>
      </c>
      <c r="B35" s="69">
        <v>224973</v>
      </c>
      <c r="C35" s="69">
        <v>83488</v>
      </c>
      <c r="D35" s="69">
        <v>23424</v>
      </c>
      <c r="E35" s="69">
        <v>8299</v>
      </c>
      <c r="F35" s="69">
        <v>1171</v>
      </c>
      <c r="G35" s="69">
        <v>45702</v>
      </c>
      <c r="H35" s="69">
        <v>21994</v>
      </c>
      <c r="I35" s="69">
        <v>9898</v>
      </c>
      <c r="J35" s="69">
        <v>1440</v>
      </c>
      <c r="K35" s="69">
        <v>1416</v>
      </c>
      <c r="L35" s="69">
        <v>27</v>
      </c>
      <c r="M35" s="69">
        <v>3274</v>
      </c>
      <c r="N35" s="69">
        <v>18370</v>
      </c>
      <c r="O35" s="69">
        <v>2015</v>
      </c>
      <c r="P35" s="69">
        <v>436</v>
      </c>
      <c r="Q35" s="69">
        <v>4949</v>
      </c>
      <c r="R35" s="69">
        <v>458</v>
      </c>
      <c r="S35" s="69">
        <v>2297</v>
      </c>
      <c r="T35" s="69">
        <v>10712</v>
      </c>
      <c r="U35" s="69">
        <f t="shared" si="7"/>
        <v>464343</v>
      </c>
      <c r="V35" s="31"/>
      <c r="W35" s="34"/>
    </row>
    <row r="36" spans="1:22" s="3" customFormat="1" ht="14.1" customHeight="1">
      <c r="A36" s="66" t="s">
        <v>3</v>
      </c>
      <c r="B36" s="67">
        <v>259746</v>
      </c>
      <c r="C36" s="67">
        <v>93893</v>
      </c>
      <c r="D36" s="67">
        <v>27933</v>
      </c>
      <c r="E36" s="67">
        <v>9669</v>
      </c>
      <c r="F36" s="67">
        <v>1724</v>
      </c>
      <c r="G36" s="67">
        <v>52949</v>
      </c>
      <c r="H36" s="67">
        <v>25260</v>
      </c>
      <c r="I36" s="67">
        <v>11652</v>
      </c>
      <c r="J36" s="67">
        <v>1591</v>
      </c>
      <c r="K36" s="67">
        <v>1661</v>
      </c>
      <c r="L36" s="67">
        <v>82</v>
      </c>
      <c r="M36" s="67">
        <v>5431</v>
      </c>
      <c r="N36" s="67">
        <v>28175</v>
      </c>
      <c r="O36" s="67">
        <v>2634</v>
      </c>
      <c r="P36" s="67">
        <v>618</v>
      </c>
      <c r="Q36" s="67">
        <v>5876</v>
      </c>
      <c r="R36" s="67">
        <v>652</v>
      </c>
      <c r="S36" s="67">
        <v>2863</v>
      </c>
      <c r="T36" s="67">
        <v>13406</v>
      </c>
      <c r="U36" s="67">
        <f t="shared" si="7"/>
        <v>545815</v>
      </c>
      <c r="V36" s="31"/>
    </row>
    <row r="37" spans="1:23" s="3" customFormat="1" ht="14.1" customHeight="1">
      <c r="A37" s="68" t="s">
        <v>4</v>
      </c>
      <c r="B37" s="69">
        <v>276237</v>
      </c>
      <c r="C37" s="69">
        <v>81379</v>
      </c>
      <c r="D37" s="69">
        <v>34169</v>
      </c>
      <c r="E37" s="69">
        <v>11263</v>
      </c>
      <c r="F37" s="69">
        <v>2252</v>
      </c>
      <c r="G37" s="69">
        <v>55090</v>
      </c>
      <c r="H37" s="69">
        <v>26137</v>
      </c>
      <c r="I37" s="69">
        <v>13335</v>
      </c>
      <c r="J37" s="69">
        <v>2823</v>
      </c>
      <c r="K37" s="69">
        <v>1961</v>
      </c>
      <c r="L37" s="69">
        <v>102</v>
      </c>
      <c r="M37" s="69">
        <v>14936</v>
      </c>
      <c r="N37" s="69">
        <v>52195</v>
      </c>
      <c r="O37" s="69">
        <v>5193</v>
      </c>
      <c r="P37" s="69">
        <v>1033</v>
      </c>
      <c r="Q37" s="69">
        <v>6892</v>
      </c>
      <c r="R37" s="69">
        <v>1234</v>
      </c>
      <c r="S37" s="69">
        <v>2822</v>
      </c>
      <c r="T37" s="69">
        <v>14155</v>
      </c>
      <c r="U37" s="69">
        <f t="shared" si="7"/>
        <v>603208</v>
      </c>
      <c r="V37" s="31"/>
      <c r="W37" s="34"/>
    </row>
    <row r="38" spans="1:22" s="3" customFormat="1" ht="14.1" customHeight="1">
      <c r="A38" s="66" t="s">
        <v>5</v>
      </c>
      <c r="B38" s="67">
        <v>353056</v>
      </c>
      <c r="C38" s="67">
        <v>84850</v>
      </c>
      <c r="D38" s="67">
        <v>35767</v>
      </c>
      <c r="E38" s="67">
        <v>11672</v>
      </c>
      <c r="F38" s="67">
        <v>2855</v>
      </c>
      <c r="G38" s="67">
        <v>54770</v>
      </c>
      <c r="H38" s="67">
        <v>27607</v>
      </c>
      <c r="I38" s="67">
        <v>13507</v>
      </c>
      <c r="J38" s="67">
        <v>3686</v>
      </c>
      <c r="K38" s="67">
        <v>3002</v>
      </c>
      <c r="L38" s="67">
        <v>187</v>
      </c>
      <c r="M38" s="67">
        <v>27944</v>
      </c>
      <c r="N38" s="67">
        <v>69432</v>
      </c>
      <c r="O38" s="67">
        <v>8220</v>
      </c>
      <c r="P38" s="67">
        <v>876</v>
      </c>
      <c r="Q38" s="67">
        <v>7594</v>
      </c>
      <c r="R38" s="67">
        <v>1768</v>
      </c>
      <c r="S38" s="67">
        <v>2944</v>
      </c>
      <c r="T38" s="67">
        <v>14682</v>
      </c>
      <c r="U38" s="67">
        <f t="shared" si="7"/>
        <v>724419</v>
      </c>
      <c r="V38" s="31"/>
    </row>
    <row r="39" spans="1:23" s="3" customFormat="1" ht="14.1" customHeight="1">
      <c r="A39" s="68" t="s">
        <v>6</v>
      </c>
      <c r="B39" s="69">
        <v>399476</v>
      </c>
      <c r="C39" s="69">
        <v>90384</v>
      </c>
      <c r="D39" s="69">
        <v>37685</v>
      </c>
      <c r="E39" s="69">
        <v>12732</v>
      </c>
      <c r="F39" s="69">
        <v>3361</v>
      </c>
      <c r="G39" s="69">
        <v>55432</v>
      </c>
      <c r="H39" s="69">
        <v>30853</v>
      </c>
      <c r="I39" s="69">
        <v>17394</v>
      </c>
      <c r="J39" s="69">
        <v>6284</v>
      </c>
      <c r="K39" s="69">
        <v>6103</v>
      </c>
      <c r="L39" s="69">
        <v>563</v>
      </c>
      <c r="M39" s="69">
        <v>41918</v>
      </c>
      <c r="N39" s="69">
        <v>77276</v>
      </c>
      <c r="O39" s="69">
        <v>16174</v>
      </c>
      <c r="P39" s="69">
        <v>1336</v>
      </c>
      <c r="Q39" s="69">
        <v>8141</v>
      </c>
      <c r="R39" s="69">
        <v>4464</v>
      </c>
      <c r="S39" s="69">
        <v>2789</v>
      </c>
      <c r="T39" s="69">
        <v>15880</v>
      </c>
      <c r="U39" s="69">
        <f t="shared" si="7"/>
        <v>828245</v>
      </c>
      <c r="V39" s="31"/>
      <c r="W39" s="34"/>
    </row>
    <row r="40" spans="1:22" s="3" customFormat="1" ht="14.1" customHeight="1">
      <c r="A40" s="66" t="s">
        <v>7</v>
      </c>
      <c r="B40" s="67">
        <v>456239</v>
      </c>
      <c r="C40" s="67">
        <v>102506</v>
      </c>
      <c r="D40" s="67">
        <v>45958</v>
      </c>
      <c r="E40" s="67">
        <v>17223</v>
      </c>
      <c r="F40" s="67">
        <v>4948</v>
      </c>
      <c r="G40" s="67">
        <v>62524</v>
      </c>
      <c r="H40" s="67">
        <v>35678</v>
      </c>
      <c r="I40" s="67">
        <v>20212</v>
      </c>
      <c r="J40" s="67">
        <v>8203</v>
      </c>
      <c r="K40" s="67">
        <v>10225</v>
      </c>
      <c r="L40" s="67">
        <v>1394</v>
      </c>
      <c r="M40" s="67">
        <v>49657</v>
      </c>
      <c r="N40" s="67">
        <v>74834</v>
      </c>
      <c r="O40" s="67">
        <v>21525</v>
      </c>
      <c r="P40" s="67">
        <v>1635</v>
      </c>
      <c r="Q40" s="67">
        <v>10701</v>
      </c>
      <c r="R40" s="67">
        <v>6132</v>
      </c>
      <c r="S40" s="67">
        <v>3379</v>
      </c>
      <c r="T40" s="67">
        <v>20986</v>
      </c>
      <c r="U40" s="67">
        <f t="shared" si="7"/>
        <v>953959</v>
      </c>
      <c r="V40" s="31"/>
    </row>
    <row r="41" spans="1:23" s="3" customFormat="1" ht="14.1" customHeight="1">
      <c r="A41" s="68" t="s">
        <v>8</v>
      </c>
      <c r="B41" s="69">
        <v>478408</v>
      </c>
      <c r="C41" s="69">
        <v>99639</v>
      </c>
      <c r="D41" s="69">
        <v>46214</v>
      </c>
      <c r="E41" s="69">
        <v>17669</v>
      </c>
      <c r="F41" s="69">
        <v>5294</v>
      </c>
      <c r="G41" s="69">
        <v>63270</v>
      </c>
      <c r="H41" s="69">
        <v>35461</v>
      </c>
      <c r="I41" s="69">
        <v>20112</v>
      </c>
      <c r="J41" s="69">
        <v>8485</v>
      </c>
      <c r="K41" s="69">
        <v>10001</v>
      </c>
      <c r="L41" s="69">
        <v>1720</v>
      </c>
      <c r="M41" s="69">
        <v>47456</v>
      </c>
      <c r="N41" s="69">
        <v>73757</v>
      </c>
      <c r="O41" s="69">
        <v>21984</v>
      </c>
      <c r="P41" s="69">
        <v>1792</v>
      </c>
      <c r="Q41" s="69">
        <v>10651</v>
      </c>
      <c r="R41" s="69">
        <v>6198</v>
      </c>
      <c r="S41" s="69">
        <v>2919</v>
      </c>
      <c r="T41" s="69">
        <v>19342</v>
      </c>
      <c r="U41" s="69">
        <f t="shared" si="7"/>
        <v>970372</v>
      </c>
      <c r="V41" s="31"/>
      <c r="W41" s="34"/>
    </row>
    <row r="42" spans="1:22" s="3" customFormat="1" ht="14.1" customHeight="1">
      <c r="A42" s="66" t="s">
        <v>9</v>
      </c>
      <c r="B42" s="67">
        <v>429909</v>
      </c>
      <c r="C42" s="67">
        <v>97021</v>
      </c>
      <c r="D42" s="67">
        <v>38144</v>
      </c>
      <c r="E42" s="67">
        <v>12651</v>
      </c>
      <c r="F42" s="67">
        <v>3032</v>
      </c>
      <c r="G42" s="67">
        <v>59790</v>
      </c>
      <c r="H42" s="67">
        <v>29495</v>
      </c>
      <c r="I42" s="67">
        <v>16140</v>
      </c>
      <c r="J42" s="67">
        <v>5904</v>
      </c>
      <c r="K42" s="67">
        <v>5401</v>
      </c>
      <c r="L42" s="67">
        <v>763</v>
      </c>
      <c r="M42" s="67">
        <v>37675</v>
      </c>
      <c r="N42" s="67">
        <v>76606</v>
      </c>
      <c r="O42" s="67">
        <v>13759</v>
      </c>
      <c r="P42" s="67">
        <v>1275</v>
      </c>
      <c r="Q42" s="67">
        <v>7649</v>
      </c>
      <c r="R42" s="67">
        <v>3309</v>
      </c>
      <c r="S42" s="67">
        <v>2779</v>
      </c>
      <c r="T42" s="67">
        <v>15732</v>
      </c>
      <c r="U42" s="67">
        <f t="shared" si="7"/>
        <v>857034</v>
      </c>
      <c r="V42" s="31"/>
    </row>
    <row r="43" spans="1:23" s="3" customFormat="1" ht="14.1" customHeight="1">
      <c r="A43" s="68" t="s">
        <v>10</v>
      </c>
      <c r="B43" s="69">
        <v>361969</v>
      </c>
      <c r="C43" s="69">
        <v>87419</v>
      </c>
      <c r="D43" s="69">
        <v>31171</v>
      </c>
      <c r="E43" s="69">
        <v>9723</v>
      </c>
      <c r="F43" s="69">
        <v>1901</v>
      </c>
      <c r="G43" s="69">
        <v>55209</v>
      </c>
      <c r="H43" s="69">
        <v>25946</v>
      </c>
      <c r="I43" s="69">
        <v>12646</v>
      </c>
      <c r="J43" s="69">
        <v>3095</v>
      </c>
      <c r="K43" s="69">
        <v>2432</v>
      </c>
      <c r="L43" s="69">
        <v>165</v>
      </c>
      <c r="M43" s="69">
        <v>15859</v>
      </c>
      <c r="N43" s="69">
        <v>60014</v>
      </c>
      <c r="O43" s="69">
        <v>5480</v>
      </c>
      <c r="P43" s="69">
        <v>1088</v>
      </c>
      <c r="Q43" s="69">
        <v>6311</v>
      </c>
      <c r="R43" s="69">
        <v>839</v>
      </c>
      <c r="S43" s="69">
        <v>2920</v>
      </c>
      <c r="T43" s="69">
        <v>13757</v>
      </c>
      <c r="U43" s="69">
        <f t="shared" si="7"/>
        <v>697944</v>
      </c>
      <c r="V43" s="31"/>
      <c r="W43" s="34"/>
    </row>
    <row r="44" spans="1:22" s="3" customFormat="1" ht="14.1" customHeight="1">
      <c r="A44" s="66" t="s">
        <v>11</v>
      </c>
      <c r="B44" s="67">
        <v>262558</v>
      </c>
      <c r="C44" s="67">
        <v>83212</v>
      </c>
      <c r="D44" s="67">
        <v>26335</v>
      </c>
      <c r="E44" s="67">
        <v>8762</v>
      </c>
      <c r="F44" s="67">
        <v>1501</v>
      </c>
      <c r="G44" s="67">
        <v>49052</v>
      </c>
      <c r="H44" s="67">
        <v>24113</v>
      </c>
      <c r="I44" s="67">
        <v>10683</v>
      </c>
      <c r="J44" s="67">
        <v>1493</v>
      </c>
      <c r="K44" s="67">
        <v>1699</v>
      </c>
      <c r="L44" s="67">
        <v>27</v>
      </c>
      <c r="M44" s="67">
        <v>4081</v>
      </c>
      <c r="N44" s="67">
        <v>23732</v>
      </c>
      <c r="O44" s="67">
        <v>2417</v>
      </c>
      <c r="P44" s="67">
        <v>630</v>
      </c>
      <c r="Q44" s="67">
        <v>6049</v>
      </c>
      <c r="R44" s="67">
        <v>634</v>
      </c>
      <c r="S44" s="67">
        <v>2812</v>
      </c>
      <c r="T44" s="67">
        <v>13446</v>
      </c>
      <c r="U44" s="67">
        <f t="shared" si="7"/>
        <v>523236</v>
      </c>
      <c r="V44" s="31"/>
    </row>
    <row r="45" spans="1:23" s="3" customFormat="1" ht="14.1" customHeight="1" thickBot="1">
      <c r="A45" s="86" t="s">
        <v>12</v>
      </c>
      <c r="B45" s="87">
        <v>242410</v>
      </c>
      <c r="C45" s="87">
        <v>83304</v>
      </c>
      <c r="D45" s="87">
        <v>26831</v>
      </c>
      <c r="E45" s="87">
        <v>8568</v>
      </c>
      <c r="F45" s="87">
        <v>1178</v>
      </c>
      <c r="G45" s="87">
        <v>48389</v>
      </c>
      <c r="H45" s="87">
        <v>24903</v>
      </c>
      <c r="I45" s="87">
        <v>10831</v>
      </c>
      <c r="J45" s="87">
        <v>1582</v>
      </c>
      <c r="K45" s="87">
        <v>1558</v>
      </c>
      <c r="L45" s="87">
        <v>106</v>
      </c>
      <c r="M45" s="87">
        <v>3157</v>
      </c>
      <c r="N45" s="87">
        <v>14413</v>
      </c>
      <c r="O45" s="87">
        <v>1821</v>
      </c>
      <c r="P45" s="87">
        <v>745</v>
      </c>
      <c r="Q45" s="87">
        <v>5239</v>
      </c>
      <c r="R45" s="87">
        <v>468</v>
      </c>
      <c r="S45" s="87">
        <v>2713</v>
      </c>
      <c r="T45" s="87">
        <v>13382</v>
      </c>
      <c r="U45" s="87">
        <f t="shared" si="7"/>
        <v>491598</v>
      </c>
      <c r="V45" s="31"/>
      <c r="W45" s="34"/>
    </row>
    <row r="46" spans="1:22" s="3" customFormat="1" ht="14.1" customHeight="1" thickTop="1">
      <c r="A46" s="70" t="s">
        <v>0</v>
      </c>
      <c r="B46" s="71">
        <f aca="true" t="shared" si="8" ref="B46:U46">SUM(B34:B45)</f>
        <v>3973656</v>
      </c>
      <c r="C46" s="71">
        <f t="shared" si="8"/>
        <v>1070857</v>
      </c>
      <c r="D46" s="71">
        <f t="shared" si="8"/>
        <v>400156</v>
      </c>
      <c r="E46" s="71">
        <f t="shared" si="8"/>
        <v>137362</v>
      </c>
      <c r="F46" s="71">
        <f t="shared" si="8"/>
        <v>30466</v>
      </c>
      <c r="G46" s="71">
        <f t="shared" si="8"/>
        <v>648996</v>
      </c>
      <c r="H46" s="71">
        <f t="shared" si="8"/>
        <v>331079</v>
      </c>
      <c r="I46" s="71">
        <f t="shared" si="8"/>
        <v>166553</v>
      </c>
      <c r="J46" s="71">
        <f t="shared" si="8"/>
        <v>45796</v>
      </c>
      <c r="K46" s="71">
        <f t="shared" si="8"/>
        <v>46859</v>
      </c>
      <c r="L46" s="71">
        <f t="shared" si="8"/>
        <v>5167</v>
      </c>
      <c r="M46" s="71">
        <f t="shared" si="8"/>
        <v>254667</v>
      </c>
      <c r="N46" s="71">
        <f t="shared" si="8"/>
        <v>586109</v>
      </c>
      <c r="O46" s="71">
        <f t="shared" si="8"/>
        <v>103532</v>
      </c>
      <c r="P46" s="71">
        <f t="shared" si="8"/>
        <v>12013</v>
      </c>
      <c r="Q46" s="71">
        <f t="shared" si="8"/>
        <v>85704</v>
      </c>
      <c r="R46" s="71">
        <f t="shared" si="8"/>
        <v>26583</v>
      </c>
      <c r="S46" s="71">
        <f t="shared" si="8"/>
        <v>33935</v>
      </c>
      <c r="T46" s="71">
        <f t="shared" si="8"/>
        <v>177021</v>
      </c>
      <c r="U46" s="71">
        <f t="shared" si="8"/>
        <v>8136511</v>
      </c>
      <c r="V46" s="31"/>
    </row>
    <row r="47" spans="1:23" s="3" customFormat="1" ht="14.1" customHeight="1" hidden="1" thickBot="1">
      <c r="A47" s="86" t="str">
        <f>A15</f>
        <v>Σύνολο</v>
      </c>
      <c r="B47" s="87">
        <f aca="true" t="shared" si="9" ref="B47:U47">SUM(B34:B45)</f>
        <v>3973656</v>
      </c>
      <c r="C47" s="87">
        <f t="shared" si="9"/>
        <v>1070857</v>
      </c>
      <c r="D47" s="87">
        <f t="shared" si="9"/>
        <v>400156</v>
      </c>
      <c r="E47" s="87">
        <f t="shared" si="9"/>
        <v>137362</v>
      </c>
      <c r="F47" s="87">
        <f t="shared" si="9"/>
        <v>30466</v>
      </c>
      <c r="G47" s="87">
        <f t="shared" si="9"/>
        <v>648996</v>
      </c>
      <c r="H47" s="87">
        <f t="shared" si="9"/>
        <v>331079</v>
      </c>
      <c r="I47" s="87">
        <f t="shared" si="9"/>
        <v>166553</v>
      </c>
      <c r="J47" s="87">
        <f t="shared" si="9"/>
        <v>45796</v>
      </c>
      <c r="K47" s="87">
        <f t="shared" si="9"/>
        <v>46859</v>
      </c>
      <c r="L47" s="87">
        <f t="shared" si="9"/>
        <v>5167</v>
      </c>
      <c r="M47" s="87">
        <f t="shared" si="9"/>
        <v>254667</v>
      </c>
      <c r="N47" s="87">
        <f t="shared" si="9"/>
        <v>586109</v>
      </c>
      <c r="O47" s="87">
        <f t="shared" si="9"/>
        <v>103532</v>
      </c>
      <c r="P47" s="87">
        <f t="shared" si="9"/>
        <v>12013</v>
      </c>
      <c r="Q47" s="87">
        <f t="shared" si="9"/>
        <v>85704</v>
      </c>
      <c r="R47" s="87">
        <f t="shared" si="9"/>
        <v>26583</v>
      </c>
      <c r="S47" s="87">
        <f t="shared" si="9"/>
        <v>33935</v>
      </c>
      <c r="T47" s="87">
        <f t="shared" si="9"/>
        <v>177021</v>
      </c>
      <c r="U47" s="87">
        <f t="shared" si="9"/>
        <v>8136511</v>
      </c>
      <c r="V47" s="31"/>
      <c r="W47" s="34"/>
    </row>
    <row r="48" spans="1:21" s="3" customFormat="1" ht="14.1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61"/>
      <c r="S48" s="61"/>
      <c r="T48" s="61"/>
      <c r="U48" s="61"/>
    </row>
    <row r="49" spans="1:21" s="2" customFormat="1" ht="13.5" customHeight="1">
      <c r="A49" s="62" t="s">
        <v>66</v>
      </c>
      <c r="B49" s="63" t="str">
        <f aca="true" t="shared" si="10" ref="B49:U49">B2</f>
        <v>Αθήνα</v>
      </c>
      <c r="C49" s="64" t="str">
        <f t="shared" si="10"/>
        <v>Θεσσαλονίκη</v>
      </c>
      <c r="D49" s="64" t="str">
        <f t="shared" si="10"/>
        <v>Ρόδος</v>
      </c>
      <c r="E49" s="64" t="str">
        <f t="shared" si="10"/>
        <v>Κως</v>
      </c>
      <c r="F49" s="65" t="str">
        <f t="shared" si="10"/>
        <v>Kάρπαθος</v>
      </c>
      <c r="G49" s="63" t="str">
        <f t="shared" si="10"/>
        <v>Ηράκλειο</v>
      </c>
      <c r="H49" s="64" t="str">
        <f t="shared" si="10"/>
        <v xml:space="preserve">Χανιά </v>
      </c>
      <c r="I49" s="64" t="str">
        <f t="shared" si="10"/>
        <v>Κέρκυρα</v>
      </c>
      <c r="J49" s="64" t="str">
        <f t="shared" si="10"/>
        <v>Ζάκυνθος</v>
      </c>
      <c r="K49" s="65" t="str">
        <f t="shared" si="10"/>
        <v>Κεφαλονιά</v>
      </c>
      <c r="L49" s="63" t="str">
        <f t="shared" si="10"/>
        <v xml:space="preserve">Άκτιο </v>
      </c>
      <c r="M49" s="64" t="str">
        <f t="shared" si="10"/>
        <v>Μύκονος</v>
      </c>
      <c r="N49" s="64" t="str">
        <f t="shared" si="10"/>
        <v>Σαντορίνη</v>
      </c>
      <c r="O49" s="64" t="str">
        <f t="shared" si="10"/>
        <v>Πάρος</v>
      </c>
      <c r="P49" s="65" t="str">
        <f t="shared" si="10"/>
        <v>Καλαμάτα</v>
      </c>
      <c r="Q49" s="63" t="str">
        <f t="shared" si="10"/>
        <v>Σάμος</v>
      </c>
      <c r="R49" s="64" t="str">
        <f t="shared" si="10"/>
        <v>Σκιάθος</v>
      </c>
      <c r="S49" s="64" t="str">
        <f t="shared" si="10"/>
        <v>Καβάλα</v>
      </c>
      <c r="T49" s="64" t="str">
        <f t="shared" si="10"/>
        <v>Μυτιλήνη</v>
      </c>
      <c r="U49" s="65" t="str">
        <f t="shared" si="10"/>
        <v>Σύνολο</v>
      </c>
    </row>
    <row r="50" spans="1:22" s="3" customFormat="1" ht="14.1" customHeight="1">
      <c r="A50" s="66" t="s">
        <v>1</v>
      </c>
      <c r="B50" s="76">
        <f aca="true" t="shared" si="11" ref="B50:U50">IF(B18=0,"",(B3/B18-1))</f>
        <v>0.5776947083233308</v>
      </c>
      <c r="C50" s="76">
        <f t="shared" si="11"/>
        <v>0.6134068977841316</v>
      </c>
      <c r="D50" s="76">
        <f t="shared" si="11"/>
        <v>0.5410937000319795</v>
      </c>
      <c r="E50" s="76">
        <f t="shared" si="11"/>
        <v>0.5739910313901346</v>
      </c>
      <c r="F50" s="76">
        <f t="shared" si="11"/>
        <v>0.5408163265306123</v>
      </c>
      <c r="G50" s="76">
        <f t="shared" si="11"/>
        <v>0.5860462264729325</v>
      </c>
      <c r="H50" s="76">
        <f t="shared" si="11"/>
        <v>0.6354948405253282</v>
      </c>
      <c r="I50" s="76">
        <f t="shared" si="11"/>
        <v>-0.11513344690516747</v>
      </c>
      <c r="J50" s="76">
        <f t="shared" si="11"/>
        <v>0.6527621195039459</v>
      </c>
      <c r="K50" s="76">
        <f t="shared" si="11"/>
        <v>0.3744292237442923</v>
      </c>
      <c r="L50" s="76">
        <f t="shared" si="11"/>
        <v>0.7254901960784315</v>
      </c>
      <c r="M50" s="76">
        <f t="shared" si="11"/>
        <v>0.5398915569326104</v>
      </c>
      <c r="N50" s="76">
        <f t="shared" si="11"/>
        <v>0.7875605815831987</v>
      </c>
      <c r="O50" s="76">
        <f t="shared" si="11"/>
        <v>1.5626423690205011</v>
      </c>
      <c r="P50" s="76">
        <f t="shared" si="11"/>
        <v>0.34978540772532196</v>
      </c>
      <c r="Q50" s="76">
        <f t="shared" si="11"/>
        <v>0.3453111305872043</v>
      </c>
      <c r="R50" s="76">
        <f t="shared" si="11"/>
        <v>0.5843520782396088</v>
      </c>
      <c r="S50" s="76">
        <f t="shared" si="11"/>
        <v>0.6789069171648163</v>
      </c>
      <c r="T50" s="76">
        <f t="shared" si="11"/>
        <v>0.4476141742356403</v>
      </c>
      <c r="U50" s="76">
        <f t="shared" si="11"/>
        <v>0.5702988951064261</v>
      </c>
      <c r="V50" s="31"/>
    </row>
    <row r="51" spans="1:23" s="3" customFormat="1" ht="14.1" customHeight="1">
      <c r="A51" s="68" t="s">
        <v>2</v>
      </c>
      <c r="B51" s="77">
        <f aca="true" t="shared" si="12" ref="B51:U51">IF(B19=0,"",(B4/B19-1))</f>
        <v>0.35823775781040745</v>
      </c>
      <c r="C51" s="77">
        <f t="shared" si="12"/>
        <v>0.45972224875355794</v>
      </c>
      <c r="D51" s="77">
        <f t="shared" si="12"/>
        <v>0.40901253017588224</v>
      </c>
      <c r="E51" s="77">
        <f t="shared" si="12"/>
        <v>0.28411811652035124</v>
      </c>
      <c r="F51" s="77">
        <f t="shared" si="12"/>
        <v>0.1455252918287937</v>
      </c>
      <c r="G51" s="77">
        <f t="shared" si="12"/>
        <v>0.46924734992765815</v>
      </c>
      <c r="H51" s="77">
        <f t="shared" si="12"/>
        <v>0.4934018851756641</v>
      </c>
      <c r="I51" s="77">
        <f t="shared" si="12"/>
        <v>-0.4131904579665774</v>
      </c>
      <c r="J51" s="77">
        <f t="shared" si="12"/>
        <v>0.42421159715157675</v>
      </c>
      <c r="K51" s="77">
        <f t="shared" si="12"/>
        <v>0.18427726120033805</v>
      </c>
      <c r="L51" s="77">
        <f t="shared" si="12"/>
        <v>0</v>
      </c>
      <c r="M51" s="77">
        <f t="shared" si="12"/>
        <v>0.1718075262183838</v>
      </c>
      <c r="N51" s="77">
        <f t="shared" si="12"/>
        <v>0.623981957148227</v>
      </c>
      <c r="O51" s="77">
        <f t="shared" si="12"/>
        <v>0.2054644808743169</v>
      </c>
      <c r="P51" s="77">
        <f t="shared" si="12"/>
        <v>0.3163265306122449</v>
      </c>
      <c r="Q51" s="77">
        <f t="shared" si="12"/>
        <v>0.28401070820150887</v>
      </c>
      <c r="R51" s="77">
        <f t="shared" si="12"/>
        <v>0.3656884875846502</v>
      </c>
      <c r="S51" s="77">
        <f t="shared" si="12"/>
        <v>0.4340878828229029</v>
      </c>
      <c r="T51" s="77">
        <f t="shared" si="12"/>
        <v>0.27128617749489603</v>
      </c>
      <c r="U51" s="77">
        <f t="shared" si="12"/>
        <v>0.3749374687343672</v>
      </c>
      <c r="V51" s="31"/>
      <c r="W51" s="34"/>
    </row>
    <row r="52" spans="1:22" s="3" customFormat="1" ht="14.1" customHeight="1">
      <c r="A52" s="66" t="s">
        <v>3</v>
      </c>
      <c r="B52" s="76">
        <f aca="true" t="shared" si="13" ref="B52:U52">IF(B20=0,"",(B5/B20-1))</f>
        <v>0.30093536782036967</v>
      </c>
      <c r="C52" s="76">
        <f t="shared" si="13"/>
        <v>0.3667699762440413</v>
      </c>
      <c r="D52" s="76">
        <f t="shared" si="13"/>
        <v>0.29846700733170417</v>
      </c>
      <c r="E52" s="76">
        <f t="shared" si="13"/>
        <v>0.2973279556339803</v>
      </c>
      <c r="F52" s="76">
        <f t="shared" si="13"/>
        <v>0.24434389140271495</v>
      </c>
      <c r="G52" s="76">
        <f t="shared" si="13"/>
        <v>0.23523498982568825</v>
      </c>
      <c r="H52" s="76">
        <f t="shared" si="13"/>
        <v>0.3667344632768361</v>
      </c>
      <c r="I52" s="76">
        <f t="shared" si="13"/>
        <v>0.166772756206238</v>
      </c>
      <c r="J52" s="76">
        <f t="shared" si="13"/>
        <v>0.33462732919254656</v>
      </c>
      <c r="K52" s="76">
        <f t="shared" si="13"/>
        <v>0.2729992520568436</v>
      </c>
      <c r="L52" s="76">
        <f t="shared" si="13"/>
        <v>-0.4173228346456693</v>
      </c>
      <c r="M52" s="76">
        <f t="shared" si="13"/>
        <v>0.34698126301179744</v>
      </c>
      <c r="N52" s="76">
        <f t="shared" si="13"/>
        <v>0.38060962633786066</v>
      </c>
      <c r="O52" s="76">
        <f t="shared" si="13"/>
        <v>0.42320925868001247</v>
      </c>
      <c r="P52" s="76">
        <f t="shared" si="13"/>
        <v>-0.15555555555555556</v>
      </c>
      <c r="Q52" s="76">
        <f t="shared" si="13"/>
        <v>0.21067821067821058</v>
      </c>
      <c r="R52" s="76">
        <f t="shared" si="13"/>
        <v>0.17083946980854203</v>
      </c>
      <c r="S52" s="76">
        <f t="shared" si="13"/>
        <v>0.4032921810699588</v>
      </c>
      <c r="T52" s="76">
        <f t="shared" si="13"/>
        <v>0.25104561813053206</v>
      </c>
      <c r="U52" s="76">
        <f t="shared" si="13"/>
        <v>0.3059791274097696</v>
      </c>
      <c r="V52" s="31"/>
    </row>
    <row r="53" spans="1:23" s="3" customFormat="1" ht="14.1" customHeight="1">
      <c r="A53" s="68" t="s">
        <v>4</v>
      </c>
      <c r="B53" s="77">
        <f aca="true" t="shared" si="14" ref="B53:U53">IF(B21=0,"",(B6/B21-1))</f>
        <v>0.21574380352530698</v>
      </c>
      <c r="C53" s="77">
        <f t="shared" si="14"/>
        <v>0.18403451712741958</v>
      </c>
      <c r="D53" s="77">
        <f t="shared" si="14"/>
        <v>0.21032961853136256</v>
      </c>
      <c r="E53" s="77">
        <f t="shared" si="14"/>
        <v>0.134477950148161</v>
      </c>
      <c r="F53" s="77">
        <f t="shared" si="14"/>
        <v>0.16111796136457057</v>
      </c>
      <c r="G53" s="77">
        <f t="shared" si="14"/>
        <v>0.2021750652715888</v>
      </c>
      <c r="H53" s="77">
        <f t="shared" si="14"/>
        <v>0.22823209558560498</v>
      </c>
      <c r="I53" s="77">
        <f t="shared" si="14"/>
        <v>0.2295965636317696</v>
      </c>
      <c r="J53" s="77">
        <f t="shared" si="14"/>
        <v>0.21714050267820362</v>
      </c>
      <c r="K53" s="77">
        <f t="shared" si="14"/>
        <v>0.18016528925619846</v>
      </c>
      <c r="L53" s="77">
        <f t="shared" si="14"/>
        <v>0.16129032258064524</v>
      </c>
      <c r="M53" s="77">
        <f t="shared" si="14"/>
        <v>0.05803195962994123</v>
      </c>
      <c r="N53" s="77">
        <f t="shared" si="14"/>
        <v>0.2003631521607554</v>
      </c>
      <c r="O53" s="77">
        <f t="shared" si="14"/>
        <v>0.11657795664027004</v>
      </c>
      <c r="P53" s="77">
        <f t="shared" si="14"/>
        <v>0.32729468599033806</v>
      </c>
      <c r="Q53" s="77">
        <f t="shared" si="14"/>
        <v>0.14416896235078047</v>
      </c>
      <c r="R53" s="77">
        <f t="shared" si="14"/>
        <v>0.47765118317265554</v>
      </c>
      <c r="S53" s="77">
        <f t="shared" si="14"/>
        <v>0.14712389380530966</v>
      </c>
      <c r="T53" s="77">
        <f t="shared" si="14"/>
        <v>0.12763579465017516</v>
      </c>
      <c r="U53" s="77">
        <f t="shared" si="14"/>
        <v>0.1999823768361133</v>
      </c>
      <c r="V53" s="31"/>
      <c r="W53" s="34"/>
    </row>
    <row r="54" spans="1:22" s="3" customFormat="1" ht="14.1" customHeight="1">
      <c r="A54" s="66" t="s">
        <v>5</v>
      </c>
      <c r="B54" s="76">
        <f aca="true" t="shared" si="15" ref="B54:U54">IF(B22=0,"",(B7/B22-1))</f>
        <v>0.20200704351888454</v>
      </c>
      <c r="C54" s="76">
        <f t="shared" si="15"/>
        <v>0.10969479576512065</v>
      </c>
      <c r="D54" s="76">
        <f t="shared" si="15"/>
        <v>0.23058831667416047</v>
      </c>
      <c r="E54" s="76">
        <f t="shared" si="15"/>
        <v>0.14257866889445836</v>
      </c>
      <c r="F54" s="76">
        <f t="shared" si="15"/>
        <v>0.07091432685385168</v>
      </c>
      <c r="G54" s="76">
        <f t="shared" si="15"/>
        <v>0.32783271653622914</v>
      </c>
      <c r="H54" s="76">
        <f t="shared" si="15"/>
        <v>0.29748403531423384</v>
      </c>
      <c r="I54" s="76">
        <f t="shared" si="15"/>
        <v>0.26506904361803163</v>
      </c>
      <c r="J54" s="76">
        <f t="shared" si="15"/>
        <v>0.09764674060048684</v>
      </c>
      <c r="K54" s="76">
        <f t="shared" si="15"/>
        <v>0.15826458906202268</v>
      </c>
      <c r="L54" s="76">
        <f t="shared" si="15"/>
        <v>-0.45945945945945943</v>
      </c>
      <c r="M54" s="76">
        <f t="shared" si="15"/>
        <v>0.06292010255699543</v>
      </c>
      <c r="N54" s="76">
        <f t="shared" si="15"/>
        <v>0.2800263244488319</v>
      </c>
      <c r="O54" s="76">
        <f t="shared" si="15"/>
        <v>-0.007581618443447291</v>
      </c>
      <c r="P54" s="76">
        <f t="shared" si="15"/>
        <v>0.7926208651399491</v>
      </c>
      <c r="Q54" s="76">
        <f t="shared" si="15"/>
        <v>0.030380085653104905</v>
      </c>
      <c r="R54" s="76">
        <f t="shared" si="15"/>
        <v>0.4193548387096775</v>
      </c>
      <c r="S54" s="76">
        <f t="shared" si="15"/>
        <v>0.2143943233654333</v>
      </c>
      <c r="T54" s="76">
        <f t="shared" si="15"/>
        <v>0.043207742827514606</v>
      </c>
      <c r="U54" s="76">
        <f t="shared" si="15"/>
        <v>0.1973760094377226</v>
      </c>
      <c r="V54" s="31"/>
    </row>
    <row r="55" spans="1:23" s="3" customFormat="1" ht="14.1" customHeight="1">
      <c r="A55" s="68" t="s">
        <v>6</v>
      </c>
      <c r="B55" s="77">
        <f aca="true" t="shared" si="16" ref="B55:U55">IF(B23=0,"",(B8/B23-1))</f>
        <v>0.17188457772182164</v>
      </c>
      <c r="C55" s="77">
        <f t="shared" si="16"/>
        <v>0.10874290746541515</v>
      </c>
      <c r="D55" s="77">
        <f t="shared" si="16"/>
        <v>0.18312236286919825</v>
      </c>
      <c r="E55" s="77">
        <f t="shared" si="16"/>
        <v>0.1425003901982207</v>
      </c>
      <c r="F55" s="77">
        <f t="shared" si="16"/>
        <v>0.0387192851824274</v>
      </c>
      <c r="G55" s="77">
        <f t="shared" si="16"/>
        <v>0.26194969694770087</v>
      </c>
      <c r="H55" s="77">
        <f t="shared" si="16"/>
        <v>0.23734296482412054</v>
      </c>
      <c r="I55" s="77">
        <f t="shared" si="16"/>
        <v>0.18839114167256543</v>
      </c>
      <c r="J55" s="77">
        <f t="shared" si="16"/>
        <v>-0.002490039840637448</v>
      </c>
      <c r="K55" s="77">
        <f t="shared" si="16"/>
        <v>0.26327321759649425</v>
      </c>
      <c r="L55" s="77">
        <f t="shared" si="16"/>
        <v>-0.22007722007722008</v>
      </c>
      <c r="M55" s="77">
        <f t="shared" si="16"/>
        <v>0.04795324558555403</v>
      </c>
      <c r="N55" s="77">
        <f t="shared" si="16"/>
        <v>0.1385290829265633</v>
      </c>
      <c r="O55" s="77">
        <f t="shared" si="16"/>
        <v>0.10186291428824279</v>
      </c>
      <c r="P55" s="77">
        <f t="shared" si="16"/>
        <v>0.2533333333333334</v>
      </c>
      <c r="Q55" s="77">
        <f t="shared" si="16"/>
        <v>0.18383813306852037</v>
      </c>
      <c r="R55" s="77">
        <f t="shared" si="16"/>
        <v>0.1004151530877011</v>
      </c>
      <c r="S55" s="77">
        <f t="shared" si="16"/>
        <v>0.28643981716607425</v>
      </c>
      <c r="T55" s="77">
        <f t="shared" si="16"/>
        <v>0.11572135515797477</v>
      </c>
      <c r="U55" s="77">
        <f t="shared" si="16"/>
        <v>0.16070589011101744</v>
      </c>
      <c r="V55" s="31"/>
      <c r="W55" s="34"/>
    </row>
    <row r="56" spans="1:22" s="3" customFormat="1" ht="14.1" customHeight="1">
      <c r="A56" s="66" t="s">
        <v>7</v>
      </c>
      <c r="B56" s="76">
        <f aca="true" t="shared" si="17" ref="B56:U56">IF(B24=0,"",(B9/B24-1))</f>
        <v>0.12790127043020338</v>
      </c>
      <c r="C56" s="76">
        <f t="shared" si="17"/>
        <v>0.09918307192285547</v>
      </c>
      <c r="D56" s="76">
        <f t="shared" si="17"/>
        <v>0.08674756698305908</v>
      </c>
      <c r="E56" s="76">
        <f t="shared" si="17"/>
        <v>0.15581494315763877</v>
      </c>
      <c r="F56" s="76">
        <f t="shared" si="17"/>
        <v>-0.026129317980513767</v>
      </c>
      <c r="G56" s="76">
        <f t="shared" si="17"/>
        <v>0.22903416884898364</v>
      </c>
      <c r="H56" s="76">
        <f t="shared" si="17"/>
        <v>0.1612778742523222</v>
      </c>
      <c r="I56" s="76">
        <f t="shared" si="17"/>
        <v>0.10462023890015781</v>
      </c>
      <c r="J56" s="76">
        <f t="shared" si="17"/>
        <v>-0.0690711928335691</v>
      </c>
      <c r="K56" s="76">
        <f t="shared" si="17"/>
        <v>0.19741207697412078</v>
      </c>
      <c r="L56" s="76">
        <f t="shared" si="17"/>
        <v>-0.33940774487471526</v>
      </c>
      <c r="M56" s="76">
        <f t="shared" si="17"/>
        <v>0.07131122169575477</v>
      </c>
      <c r="N56" s="76">
        <f t="shared" si="17"/>
        <v>0.08895145658540726</v>
      </c>
      <c r="O56" s="76">
        <f t="shared" si="17"/>
        <v>0.063219427705409</v>
      </c>
      <c r="P56" s="76">
        <f t="shared" si="17"/>
        <v>0.41322815533980584</v>
      </c>
      <c r="Q56" s="76">
        <f t="shared" si="17"/>
        <v>0.06900161796897297</v>
      </c>
      <c r="R56" s="76">
        <f t="shared" si="17"/>
        <v>0.09046083823250517</v>
      </c>
      <c r="S56" s="76">
        <f t="shared" si="17"/>
        <v>0.06060606060606055</v>
      </c>
      <c r="T56" s="76">
        <f t="shared" si="17"/>
        <v>0.1596287477525633</v>
      </c>
      <c r="U56" s="76">
        <f t="shared" si="17"/>
        <v>0.12146914826819621</v>
      </c>
      <c r="V56" s="31"/>
    </row>
    <row r="57" spans="1:23" s="3" customFormat="1" ht="14.1" customHeight="1">
      <c r="A57" s="68" t="s">
        <v>8</v>
      </c>
      <c r="B57" s="77">
        <f aca="true" t="shared" si="18" ref="B57:U57">IF(B25=0,"",(B10/B25-1))</f>
        <v>0.12213635138319034</v>
      </c>
      <c r="C57" s="77">
        <f t="shared" si="18"/>
        <v>0.05537735463572102</v>
      </c>
      <c r="D57" s="77">
        <f t="shared" si="18"/>
        <v>0.13515703656410372</v>
      </c>
      <c r="E57" s="77">
        <f t="shared" si="18"/>
        <v>0.12840346534653468</v>
      </c>
      <c r="F57" s="77">
        <f t="shared" si="18"/>
        <v>-0.06028203936153731</v>
      </c>
      <c r="G57" s="77">
        <f t="shared" si="18"/>
        <v>0.22621328224776494</v>
      </c>
      <c r="H57" s="77">
        <f t="shared" si="18"/>
        <v>0.13333897253707772</v>
      </c>
      <c r="I57" s="77">
        <f t="shared" si="18"/>
        <v>0.09236195784706491</v>
      </c>
      <c r="J57" s="77">
        <f t="shared" si="18"/>
        <v>-0.1142328592900913</v>
      </c>
      <c r="K57" s="77">
        <f t="shared" si="18"/>
        <v>0.17578297309219226</v>
      </c>
      <c r="L57" s="77">
        <f t="shared" si="18"/>
        <v>-0.17960088691796006</v>
      </c>
      <c r="M57" s="77">
        <f t="shared" si="18"/>
        <v>0.06999877496018625</v>
      </c>
      <c r="N57" s="77">
        <f t="shared" si="18"/>
        <v>0.061474905270645586</v>
      </c>
      <c r="O57" s="77">
        <f t="shared" si="18"/>
        <v>0.05702640041881679</v>
      </c>
      <c r="P57" s="77">
        <f t="shared" si="18"/>
        <v>0.1776155717761556</v>
      </c>
      <c r="Q57" s="77">
        <f t="shared" si="18"/>
        <v>0.12129184432550133</v>
      </c>
      <c r="R57" s="77">
        <f t="shared" si="18"/>
        <v>0.11352941176470588</v>
      </c>
      <c r="S57" s="77">
        <f t="shared" si="18"/>
        <v>0.07572056668295057</v>
      </c>
      <c r="T57" s="77">
        <f t="shared" si="18"/>
        <v>0.15070118662351661</v>
      </c>
      <c r="U57" s="77">
        <f t="shared" si="18"/>
        <v>0.11125306515585498</v>
      </c>
      <c r="V57" s="31"/>
      <c r="W57" s="34"/>
    </row>
    <row r="58" spans="1:22" s="3" customFormat="1" ht="14.1" customHeight="1">
      <c r="A58" s="66" t="s">
        <v>9</v>
      </c>
      <c r="B58" s="76">
        <f aca="true" t="shared" si="19" ref="B58:U58">IF(B26=0,"",(B11/B26-1))</f>
        <v>0.1483206145776863</v>
      </c>
      <c r="C58" s="76">
        <f t="shared" si="19"/>
        <v>0.14618427769270026</v>
      </c>
      <c r="D58" s="76">
        <f t="shared" si="19"/>
        <v>0.17413618189413382</v>
      </c>
      <c r="E58" s="76">
        <f t="shared" si="19"/>
        <v>0.24735045805640388</v>
      </c>
      <c r="F58" s="76">
        <f t="shared" si="19"/>
        <v>0.04428044280442811</v>
      </c>
      <c r="G58" s="76">
        <f t="shared" si="19"/>
        <v>0.18555430158867958</v>
      </c>
      <c r="H58" s="76">
        <f t="shared" si="19"/>
        <v>0.17600203103678091</v>
      </c>
      <c r="I58" s="76">
        <f t="shared" si="19"/>
        <v>0.13345502484535032</v>
      </c>
      <c r="J58" s="76">
        <f t="shared" si="19"/>
        <v>-0.06932323398649765</v>
      </c>
      <c r="K58" s="76">
        <f t="shared" si="19"/>
        <v>0.20727401129943512</v>
      </c>
      <c r="L58" s="76">
        <f t="shared" si="19"/>
        <v>-0.027237354085603127</v>
      </c>
      <c r="M58" s="76">
        <f t="shared" si="19"/>
        <v>0.057083632304871346</v>
      </c>
      <c r="N58" s="76">
        <f t="shared" si="19"/>
        <v>0.1041692474983138</v>
      </c>
      <c r="O58" s="76">
        <f t="shared" si="19"/>
        <v>0.0699421060866845</v>
      </c>
      <c r="P58" s="76">
        <f t="shared" si="19"/>
        <v>-0.5634556574923548</v>
      </c>
      <c r="Q58" s="76">
        <f t="shared" si="19"/>
        <v>0.07019519519519513</v>
      </c>
      <c r="R58" s="76">
        <f t="shared" si="19"/>
        <v>0.2847886454797901</v>
      </c>
      <c r="S58" s="76">
        <f t="shared" si="19"/>
        <v>0.4391447368421053</v>
      </c>
      <c r="T58" s="76">
        <f t="shared" si="19"/>
        <v>0.2113539637885018</v>
      </c>
      <c r="U58" s="76">
        <f t="shared" si="19"/>
        <v>0.14273445712569455</v>
      </c>
      <c r="V58" s="31"/>
    </row>
    <row r="59" spans="1:23" s="3" customFormat="1" ht="14.1" customHeight="1">
      <c r="A59" s="68" t="s">
        <v>10</v>
      </c>
      <c r="B59" s="77">
        <f aca="true" t="shared" si="20" ref="B59:U59">IF(B27=0,"",(B12/B27-1))</f>
        <v>0.1836062505848226</v>
      </c>
      <c r="C59" s="77">
        <f t="shared" si="20"/>
        <v>0.1744810184654204</v>
      </c>
      <c r="D59" s="77">
        <f t="shared" si="20"/>
        <v>0.1875812418758125</v>
      </c>
      <c r="E59" s="77">
        <f t="shared" si="20"/>
        <v>0.17460476285771453</v>
      </c>
      <c r="F59" s="77">
        <f t="shared" si="20"/>
        <v>-0.05587013967534915</v>
      </c>
      <c r="G59" s="77">
        <f t="shared" si="20"/>
        <v>0.2609692451071761</v>
      </c>
      <c r="H59" s="77">
        <f t="shared" si="20"/>
        <v>0.143179038176785</v>
      </c>
      <c r="I59" s="77">
        <f t="shared" si="20"/>
        <v>0.15233208240790375</v>
      </c>
      <c r="J59" s="77">
        <f t="shared" si="20"/>
        <v>0.43649151841125367</v>
      </c>
      <c r="K59" s="77">
        <f t="shared" si="20"/>
        <v>0.195469492144684</v>
      </c>
      <c r="L59" s="77">
        <f t="shared" si="20"/>
        <v>0.09183673469387754</v>
      </c>
      <c r="M59" s="77">
        <f t="shared" si="20"/>
        <v>0.10581146525509633</v>
      </c>
      <c r="N59" s="77">
        <f t="shared" si="20"/>
        <v>0.17259019443003565</v>
      </c>
      <c r="O59" s="77">
        <f t="shared" si="20"/>
        <v>0.1703792895845877</v>
      </c>
      <c r="P59" s="77">
        <f t="shared" si="20"/>
        <v>-0.6724806201550387</v>
      </c>
      <c r="Q59" s="77">
        <f t="shared" si="20"/>
        <v>0.08236418671339818</v>
      </c>
      <c r="R59" s="77">
        <f t="shared" si="20"/>
        <v>0.22372372372372373</v>
      </c>
      <c r="S59" s="77">
        <f t="shared" si="20"/>
        <v>0.3574610244988865</v>
      </c>
      <c r="T59" s="77">
        <f t="shared" si="20"/>
        <v>0.10142749812171292</v>
      </c>
      <c r="U59" s="77">
        <f t="shared" si="20"/>
        <v>0.17990999448516254</v>
      </c>
      <c r="V59" s="31"/>
      <c r="W59" s="34"/>
    </row>
    <row r="60" spans="1:22" s="3" customFormat="1" ht="14.1" customHeight="1">
      <c r="A60" s="66" t="s">
        <v>11</v>
      </c>
      <c r="B60" s="76">
        <f aca="true" t="shared" si="21" ref="B60:U60">IF(B28=0,"",(B13/B28-1))</f>
        <v>0.15809560086583585</v>
      </c>
      <c r="C60" s="76">
        <f t="shared" si="21"/>
        <v>0.1649542610122583</v>
      </c>
      <c r="D60" s="76">
        <f t="shared" si="21"/>
        <v>0.1308080808080807</v>
      </c>
      <c r="E60" s="76">
        <f t="shared" si="21"/>
        <v>0.06770833333333326</v>
      </c>
      <c r="F60" s="76">
        <f t="shared" si="21"/>
        <v>-0.016403046280023426</v>
      </c>
      <c r="G60" s="76">
        <f t="shared" si="21"/>
        <v>0.1393972228910827</v>
      </c>
      <c r="H60" s="76">
        <f t="shared" si="21"/>
        <v>0.04597531229211316</v>
      </c>
      <c r="I60" s="76">
        <f t="shared" si="21"/>
        <v>-0.25587262919784237</v>
      </c>
      <c r="J60" s="76">
        <f t="shared" si="21"/>
        <v>0.05738786279683383</v>
      </c>
      <c r="K60" s="76">
        <f t="shared" si="21"/>
        <v>0.18354016982364474</v>
      </c>
      <c r="L60" s="76">
        <f t="shared" si="21"/>
        <v>-0.11428571428571432</v>
      </c>
      <c r="M60" s="76">
        <f t="shared" si="21"/>
        <v>0.2281101221279238</v>
      </c>
      <c r="N60" s="76">
        <f t="shared" si="21"/>
        <v>0.3323000304909036</v>
      </c>
      <c r="O60" s="76">
        <f t="shared" si="21"/>
        <v>0.123729233820977</v>
      </c>
      <c r="P60" s="76">
        <f t="shared" si="21"/>
        <v>0</v>
      </c>
      <c r="Q60" s="76">
        <f t="shared" si="21"/>
        <v>0.042423184357542</v>
      </c>
      <c r="R60" s="76">
        <f t="shared" si="21"/>
        <v>0.014814814814814836</v>
      </c>
      <c r="S60" s="76">
        <f t="shared" si="21"/>
        <v>0.3228650137741047</v>
      </c>
      <c r="T60" s="76">
        <f t="shared" si="21"/>
        <v>0.03426207757746047</v>
      </c>
      <c r="U60" s="76">
        <f t="shared" si="21"/>
        <v>0.1419195939147282</v>
      </c>
      <c r="V60" s="31"/>
    </row>
    <row r="61" spans="1:23" s="3" customFormat="1" ht="14.1" customHeight="1" thickBot="1">
      <c r="A61" s="86" t="s">
        <v>12</v>
      </c>
      <c r="B61" s="88">
        <f aca="true" t="shared" si="22" ref="B61:U61">IF(B29=0,"",(B14/B29-1))</f>
        <v>0.10911319515510676</v>
      </c>
      <c r="C61" s="88">
        <f t="shared" si="22"/>
        <v>0.14458876461675474</v>
      </c>
      <c r="D61" s="88">
        <f t="shared" si="22"/>
        <v>0.11744505494505497</v>
      </c>
      <c r="E61" s="88">
        <f t="shared" si="22"/>
        <v>0.018781833616298815</v>
      </c>
      <c r="F61" s="88" t="str">
        <f t="shared" si="22"/>
        <v/>
      </c>
      <c r="G61" s="88">
        <f t="shared" si="22"/>
        <v>0.1941116516990058</v>
      </c>
      <c r="H61" s="88">
        <f t="shared" si="22"/>
        <v>0.11937956204379563</v>
      </c>
      <c r="I61" s="88">
        <f t="shared" si="22"/>
        <v>-0.05641849669701837</v>
      </c>
      <c r="J61" s="88">
        <f t="shared" si="22"/>
        <v>0.10243597751405376</v>
      </c>
      <c r="K61" s="88">
        <f t="shared" si="22"/>
        <v>0.12893462469733663</v>
      </c>
      <c r="L61" s="88">
        <f t="shared" si="22"/>
        <v>0.3007518796992481</v>
      </c>
      <c r="M61" s="88">
        <f t="shared" si="22"/>
        <v>0.005356639413588882</v>
      </c>
      <c r="N61" s="88">
        <f t="shared" si="22"/>
        <v>0.18178388167823734</v>
      </c>
      <c r="O61" s="88">
        <f t="shared" si="22"/>
        <v>0.11673553719008267</v>
      </c>
      <c r="P61" s="88">
        <f t="shared" si="22"/>
        <v>-0.15903307888040707</v>
      </c>
      <c r="Q61" s="88">
        <f t="shared" si="22"/>
        <v>0.10376260667183868</v>
      </c>
      <c r="R61" s="88">
        <f t="shared" si="22"/>
        <v>0.08934169278996862</v>
      </c>
      <c r="S61" s="88">
        <f t="shared" si="22"/>
        <v>0.09439124487004102</v>
      </c>
      <c r="T61" s="88">
        <f t="shared" si="22"/>
        <v>0.10370309549224066</v>
      </c>
      <c r="U61" s="88">
        <f t="shared" si="22"/>
        <v>0.12238042590011067</v>
      </c>
      <c r="V61" s="31"/>
      <c r="W61" s="34"/>
    </row>
    <row r="62" spans="1:22" s="39" customFormat="1" ht="14.1" customHeight="1" thickTop="1">
      <c r="A62" s="70" t="str">
        <f>A15</f>
        <v>Σύνολο</v>
      </c>
      <c r="B62" s="78">
        <f aca="true" t="shared" si="23" ref="B62:U62">IF(B31=0,"",(B15/B31-1))</f>
        <v>0.1899348612402494</v>
      </c>
      <c r="C62" s="78">
        <f t="shared" si="23"/>
        <v>0.18599598493881797</v>
      </c>
      <c r="D62" s="78">
        <f t="shared" si="23"/>
        <v>0.2006445192984061</v>
      </c>
      <c r="E62" s="78">
        <f t="shared" si="23"/>
        <v>0.1774819918571875</v>
      </c>
      <c r="F62" s="78">
        <f t="shared" si="23"/>
        <v>0.07716714210863374</v>
      </c>
      <c r="G62" s="78">
        <f t="shared" si="23"/>
        <v>0.25909320200183195</v>
      </c>
      <c r="H62" s="78">
        <f t="shared" si="23"/>
        <v>0.22502897426606006</v>
      </c>
      <c r="I62" s="78">
        <f t="shared" si="23"/>
        <v>0.07688919428440544</v>
      </c>
      <c r="J62" s="78">
        <f t="shared" si="23"/>
        <v>0.03657539844707802</v>
      </c>
      <c r="K62" s="78">
        <f t="shared" si="23"/>
        <v>0.20231445421163907</v>
      </c>
      <c r="L62" s="78">
        <f t="shared" si="23"/>
        <v>-0.1536777583187391</v>
      </c>
      <c r="M62" s="78">
        <f t="shared" si="23"/>
        <v>0.07926384459867863</v>
      </c>
      <c r="N62" s="78">
        <f t="shared" si="23"/>
        <v>0.17441117943770834</v>
      </c>
      <c r="O62" s="78">
        <f t="shared" si="23"/>
        <v>0.10008826252000258</v>
      </c>
      <c r="P62" s="78">
        <f t="shared" si="23"/>
        <v>0.07713678705670857</v>
      </c>
      <c r="Q62" s="78">
        <f t="shared" si="23"/>
        <v>0.12560016531135654</v>
      </c>
      <c r="R62" s="78">
        <f t="shared" si="23"/>
        <v>0.18407513270722742</v>
      </c>
      <c r="S62" s="78">
        <f t="shared" si="23"/>
        <v>0.2691851986875684</v>
      </c>
      <c r="T62" s="78">
        <f t="shared" si="23"/>
        <v>0.15222147164362254</v>
      </c>
      <c r="U62" s="78">
        <f t="shared" si="23"/>
        <v>0.1851503813596418</v>
      </c>
      <c r="V62" s="38"/>
    </row>
    <row r="63" spans="1:21" s="3" customFormat="1" ht="14.1" customHeight="1">
      <c r="A63" s="79"/>
      <c r="B63" s="80"/>
      <c r="C63" s="80"/>
      <c r="D63" s="8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</row>
    <row r="64" spans="1:21" s="2" customFormat="1" ht="13.5" customHeight="1">
      <c r="A64" s="62" t="s">
        <v>67</v>
      </c>
      <c r="B64" s="63" t="str">
        <f aca="true" t="shared" si="24" ref="B64:U64">B2</f>
        <v>Αθήνα</v>
      </c>
      <c r="C64" s="64" t="str">
        <f t="shared" si="24"/>
        <v>Θεσσαλονίκη</v>
      </c>
      <c r="D64" s="64" t="str">
        <f t="shared" si="24"/>
        <v>Ρόδος</v>
      </c>
      <c r="E64" s="64" t="str">
        <f t="shared" si="24"/>
        <v>Κως</v>
      </c>
      <c r="F64" s="65" t="str">
        <f t="shared" si="24"/>
        <v>Kάρπαθος</v>
      </c>
      <c r="G64" s="63" t="str">
        <f t="shared" si="24"/>
        <v>Ηράκλειο</v>
      </c>
      <c r="H64" s="64" t="str">
        <f t="shared" si="24"/>
        <v xml:space="preserve">Χανιά </v>
      </c>
      <c r="I64" s="64" t="str">
        <f t="shared" si="24"/>
        <v>Κέρκυρα</v>
      </c>
      <c r="J64" s="64" t="str">
        <f t="shared" si="24"/>
        <v>Ζάκυνθος</v>
      </c>
      <c r="K64" s="65" t="str">
        <f t="shared" si="24"/>
        <v>Κεφαλονιά</v>
      </c>
      <c r="L64" s="63" t="str">
        <f t="shared" si="24"/>
        <v xml:space="preserve">Άκτιο </v>
      </c>
      <c r="M64" s="64" t="str">
        <f t="shared" si="24"/>
        <v>Μύκονος</v>
      </c>
      <c r="N64" s="64" t="str">
        <f t="shared" si="24"/>
        <v>Σαντορίνη</v>
      </c>
      <c r="O64" s="64" t="str">
        <f t="shared" si="24"/>
        <v>Πάρος</v>
      </c>
      <c r="P64" s="65" t="str">
        <f t="shared" si="24"/>
        <v>Καλαμάτα</v>
      </c>
      <c r="Q64" s="63" t="str">
        <f t="shared" si="24"/>
        <v>Σάμος</v>
      </c>
      <c r="R64" s="64" t="str">
        <f t="shared" si="24"/>
        <v>Σκιάθος</v>
      </c>
      <c r="S64" s="64" t="str">
        <f t="shared" si="24"/>
        <v>Καβάλα</v>
      </c>
      <c r="T64" s="64" t="str">
        <f t="shared" si="24"/>
        <v>Μυτιλήνη</v>
      </c>
      <c r="U64" s="65" t="str">
        <f t="shared" si="24"/>
        <v>Σύνολο</v>
      </c>
    </row>
    <row r="65" spans="1:22" s="3" customFormat="1" ht="14.1" customHeight="1">
      <c r="A65" s="66" t="s">
        <v>1</v>
      </c>
      <c r="B65" s="76">
        <f aca="true" t="shared" si="25" ref="B65:U65">IF(B34=0,"",(B3/B34-1))</f>
        <v>0.005881709850224182</v>
      </c>
      <c r="C65" s="76">
        <f t="shared" si="25"/>
        <v>-0.13768773429478764</v>
      </c>
      <c r="D65" s="76">
        <f t="shared" si="25"/>
        <v>0.09006597549481632</v>
      </c>
      <c r="E65" s="76">
        <f t="shared" si="25"/>
        <v>0.11477384733326024</v>
      </c>
      <c r="F65" s="76">
        <f t="shared" si="25"/>
        <v>0.45076060848678945</v>
      </c>
      <c r="G65" s="76">
        <f t="shared" si="25"/>
        <v>0.10510690104444786</v>
      </c>
      <c r="H65" s="76">
        <f t="shared" si="25"/>
        <v>0.1803909952606635</v>
      </c>
      <c r="I65" s="76">
        <f t="shared" si="25"/>
        <v>-0.38548752834467115</v>
      </c>
      <c r="J65" s="76">
        <f t="shared" si="25"/>
        <v>0.21157024793388435</v>
      </c>
      <c r="K65" s="76">
        <f t="shared" si="25"/>
        <v>0.07499999999999996</v>
      </c>
      <c r="L65" s="76">
        <f t="shared" si="25"/>
        <v>1.838709677419355</v>
      </c>
      <c r="M65" s="76">
        <f t="shared" si="25"/>
        <v>0.21256480634339736</v>
      </c>
      <c r="N65" s="76">
        <f t="shared" si="25"/>
        <v>-0.2327073100260041</v>
      </c>
      <c r="O65" s="76">
        <f t="shared" si="25"/>
        <v>0.46103896103896114</v>
      </c>
      <c r="P65" s="76">
        <f t="shared" si="25"/>
        <v>0.14571948998178508</v>
      </c>
      <c r="Q65" s="76">
        <f t="shared" si="25"/>
        <v>0.08634111818825185</v>
      </c>
      <c r="R65" s="76">
        <f t="shared" si="25"/>
        <v>0.5175644028103044</v>
      </c>
      <c r="S65" s="76">
        <f t="shared" si="25"/>
        <v>-0.2713120830244625</v>
      </c>
      <c r="T65" s="76">
        <f t="shared" si="25"/>
        <v>-0.01949571094359237</v>
      </c>
      <c r="U65" s="76">
        <f t="shared" si="25"/>
        <v>-0.006148995041336147</v>
      </c>
      <c r="V65" s="31"/>
    </row>
    <row r="66" spans="1:23" s="3" customFormat="1" ht="14.1" customHeight="1">
      <c r="A66" s="68" t="s">
        <v>2</v>
      </c>
      <c r="B66" s="77">
        <f aca="true" t="shared" si="26" ref="B66:U66">IF(B35=0,"",(B4/B35-1))</f>
        <v>-0.0082587688300374</v>
      </c>
      <c r="C66" s="77">
        <f t="shared" si="26"/>
        <v>-0.08471876197776929</v>
      </c>
      <c r="D66" s="77">
        <f t="shared" si="26"/>
        <v>0.04653346994535523</v>
      </c>
      <c r="E66" s="77">
        <f t="shared" si="26"/>
        <v>-0.030606097120134956</v>
      </c>
      <c r="F66" s="77">
        <f t="shared" si="26"/>
        <v>0.2570452604611444</v>
      </c>
      <c r="G66" s="77">
        <f t="shared" si="26"/>
        <v>0.08877073213426101</v>
      </c>
      <c r="H66" s="77">
        <f t="shared" si="26"/>
        <v>0.18859689006092561</v>
      </c>
      <c r="I66" s="77">
        <f t="shared" si="26"/>
        <v>-0.535259648413821</v>
      </c>
      <c r="J66" s="77">
        <f t="shared" si="26"/>
        <v>-0.02777777777777779</v>
      </c>
      <c r="K66" s="77">
        <f t="shared" si="26"/>
        <v>-0.010593220338983023</v>
      </c>
      <c r="L66" s="77">
        <f t="shared" si="26"/>
        <v>0.962962962962963</v>
      </c>
      <c r="M66" s="77">
        <f t="shared" si="26"/>
        <v>0.1603543066585218</v>
      </c>
      <c r="N66" s="77">
        <f t="shared" si="26"/>
        <v>-0.29444746869896565</v>
      </c>
      <c r="O66" s="77">
        <f t="shared" si="26"/>
        <v>0.642183622828784</v>
      </c>
      <c r="P66" s="77">
        <f t="shared" si="26"/>
        <v>0.47935779816513757</v>
      </c>
      <c r="Q66" s="77">
        <f t="shared" si="26"/>
        <v>0.06607395433420904</v>
      </c>
      <c r="R66" s="77">
        <f t="shared" si="26"/>
        <v>0.32096069868995625</v>
      </c>
      <c r="S66" s="77">
        <f t="shared" si="26"/>
        <v>-0.062255115367871094</v>
      </c>
      <c r="T66" s="77">
        <f t="shared" si="26"/>
        <v>-0.011762509335324856</v>
      </c>
      <c r="U66" s="77">
        <f t="shared" si="26"/>
        <v>-0.017426772881253716</v>
      </c>
      <c r="V66" s="31"/>
      <c r="W66" s="34"/>
    </row>
    <row r="67" spans="1:22" s="3" customFormat="1" ht="14.1" customHeight="1">
      <c r="A67" s="66" t="s">
        <v>3</v>
      </c>
      <c r="B67" s="76">
        <f aca="true" t="shared" si="27" ref="B67:U67">IF(B36=0,"",(B5/B36-1))</f>
        <v>0.00933604367343488</v>
      </c>
      <c r="C67" s="76">
        <f t="shared" si="27"/>
        <v>-0.07473400572992661</v>
      </c>
      <c r="D67" s="76">
        <f t="shared" si="27"/>
        <v>0.04614613539541046</v>
      </c>
      <c r="E67" s="76">
        <f t="shared" si="27"/>
        <v>0.06453614644740924</v>
      </c>
      <c r="F67" s="76">
        <f t="shared" si="27"/>
        <v>0.11658932714617176</v>
      </c>
      <c r="G67" s="76">
        <f t="shared" si="27"/>
        <v>-0.04844284122457454</v>
      </c>
      <c r="H67" s="76">
        <f t="shared" si="27"/>
        <v>0.19711005542359472</v>
      </c>
      <c r="I67" s="76">
        <f t="shared" si="27"/>
        <v>-0.056127703398558215</v>
      </c>
      <c r="J67" s="76">
        <f t="shared" si="27"/>
        <v>0.08045254556882453</v>
      </c>
      <c r="K67" s="76">
        <f t="shared" si="27"/>
        <v>0.024683925346177027</v>
      </c>
      <c r="L67" s="76">
        <f t="shared" si="27"/>
        <v>-0.09756097560975607</v>
      </c>
      <c r="M67" s="76">
        <f t="shared" si="27"/>
        <v>0.07217823605229245</v>
      </c>
      <c r="N67" s="76">
        <f t="shared" si="27"/>
        <v>-0.21710736468500447</v>
      </c>
      <c r="O67" s="76">
        <f t="shared" si="27"/>
        <v>0.727410782080486</v>
      </c>
      <c r="P67" s="76">
        <f t="shared" si="27"/>
        <v>0.0453074433656957</v>
      </c>
      <c r="Q67" s="76">
        <f t="shared" si="27"/>
        <v>-0.0005105513955071528</v>
      </c>
      <c r="R67" s="76">
        <f t="shared" si="27"/>
        <v>0.21932515337423308</v>
      </c>
      <c r="S67" s="76">
        <f t="shared" si="27"/>
        <v>-0.16625916870415647</v>
      </c>
      <c r="T67" s="76">
        <f t="shared" si="27"/>
        <v>-0.040578845293152366</v>
      </c>
      <c r="U67" s="76">
        <f t="shared" si="27"/>
        <v>-0.009560015756254425</v>
      </c>
      <c r="V67" s="31"/>
    </row>
    <row r="68" spans="1:23" s="3" customFormat="1" ht="14.1" customHeight="1">
      <c r="A68" s="68" t="s">
        <v>4</v>
      </c>
      <c r="B68" s="77">
        <f aca="true" t="shared" si="28" ref="B68:U68">IF(B37=0,"",(B6/B37-1))</f>
        <v>0.16553177163088217</v>
      </c>
      <c r="C68" s="77">
        <f t="shared" si="28"/>
        <v>0.10943855294363414</v>
      </c>
      <c r="D68" s="77">
        <f t="shared" si="28"/>
        <v>0.052064737042348375</v>
      </c>
      <c r="E68" s="77">
        <f t="shared" si="28"/>
        <v>0.15573115510965096</v>
      </c>
      <c r="F68" s="77">
        <f t="shared" si="28"/>
        <v>0.2544404973357015</v>
      </c>
      <c r="G68" s="77">
        <f t="shared" si="28"/>
        <v>0.1116355055363949</v>
      </c>
      <c r="H68" s="77">
        <f t="shared" si="28"/>
        <v>0.31361671194092655</v>
      </c>
      <c r="I68" s="77">
        <f t="shared" si="28"/>
        <v>0.0947881514810649</v>
      </c>
      <c r="J68" s="77">
        <f t="shared" si="28"/>
        <v>0.04640453418349266</v>
      </c>
      <c r="K68" s="77">
        <f t="shared" si="28"/>
        <v>0.4563997960224375</v>
      </c>
      <c r="L68" s="77">
        <f t="shared" si="28"/>
        <v>0.41176470588235303</v>
      </c>
      <c r="M68" s="77">
        <f t="shared" si="28"/>
        <v>0.010712372790573133</v>
      </c>
      <c r="N68" s="77">
        <f t="shared" si="28"/>
        <v>-0.05008142542389116</v>
      </c>
      <c r="O68" s="77">
        <f t="shared" si="28"/>
        <v>0.656268053148469</v>
      </c>
      <c r="P68" s="77">
        <f t="shared" si="28"/>
        <v>0.06389157792836397</v>
      </c>
      <c r="Q68" s="77">
        <f t="shared" si="28"/>
        <v>0.08473592571096922</v>
      </c>
      <c r="R68" s="77">
        <f t="shared" si="28"/>
        <v>0.366288492706645</v>
      </c>
      <c r="S68" s="77">
        <f t="shared" si="28"/>
        <v>-0.2650602409638554</v>
      </c>
      <c r="T68" s="77">
        <f t="shared" si="28"/>
        <v>0.0691628399858708</v>
      </c>
      <c r="U68" s="77">
        <f t="shared" si="28"/>
        <v>0.128817920186735</v>
      </c>
      <c r="V68" s="31"/>
      <c r="W68" s="34"/>
    </row>
    <row r="69" spans="1:22" s="3" customFormat="1" ht="14.1" customHeight="1">
      <c r="A69" s="66" t="s">
        <v>5</v>
      </c>
      <c r="B69" s="76">
        <f aca="true" t="shared" si="29" ref="B69:U69">IF(B38=0,"",(B7/B38-1))</f>
        <v>0.13687063808574274</v>
      </c>
      <c r="C69" s="76">
        <f t="shared" si="29"/>
        <v>0.05370654095462579</v>
      </c>
      <c r="D69" s="76">
        <f t="shared" si="29"/>
        <v>-0.0052282830542119685</v>
      </c>
      <c r="E69" s="76">
        <f t="shared" si="29"/>
        <v>0.05457505140507202</v>
      </c>
      <c r="F69" s="76">
        <f t="shared" si="29"/>
        <v>0.042031523642731994</v>
      </c>
      <c r="G69" s="76">
        <f t="shared" si="29"/>
        <v>0.19883147708599602</v>
      </c>
      <c r="H69" s="76">
        <f t="shared" si="29"/>
        <v>0.34683232513492945</v>
      </c>
      <c r="I69" s="76">
        <f t="shared" si="29"/>
        <v>0.2819278892426149</v>
      </c>
      <c r="J69" s="76">
        <f t="shared" si="29"/>
        <v>0.10092240911557249</v>
      </c>
      <c r="K69" s="76">
        <f t="shared" si="29"/>
        <v>0.26282478347768157</v>
      </c>
      <c r="L69" s="76">
        <f t="shared" si="29"/>
        <v>-0.3582887700534759</v>
      </c>
      <c r="M69" s="76">
        <f t="shared" si="29"/>
        <v>0.09783853421127975</v>
      </c>
      <c r="N69" s="76">
        <f t="shared" si="29"/>
        <v>0.12052079732688092</v>
      </c>
      <c r="O69" s="76">
        <f t="shared" si="29"/>
        <v>0.5605839416058394</v>
      </c>
      <c r="P69" s="76">
        <f t="shared" si="29"/>
        <v>0.6084474885844748</v>
      </c>
      <c r="Q69" s="76">
        <f t="shared" si="29"/>
        <v>0.01382670529365293</v>
      </c>
      <c r="R69" s="76">
        <f t="shared" si="29"/>
        <v>0.36877828054298645</v>
      </c>
      <c r="S69" s="76">
        <f t="shared" si="29"/>
        <v>-0.18614130434782605</v>
      </c>
      <c r="T69" s="76">
        <f t="shared" si="29"/>
        <v>0.02778912954638324</v>
      </c>
      <c r="U69" s="76">
        <f t="shared" si="29"/>
        <v>0.13207411732712693</v>
      </c>
      <c r="V69" s="31"/>
    </row>
    <row r="70" spans="1:23" s="3" customFormat="1" ht="14.1" customHeight="1">
      <c r="A70" s="68" t="s">
        <v>6</v>
      </c>
      <c r="B70" s="77">
        <f aca="true" t="shared" si="30" ref="B70:U70">IF(B39=0,"",(B8/B39-1))</f>
        <v>0.15337091589982887</v>
      </c>
      <c r="C70" s="77">
        <f t="shared" si="30"/>
        <v>0.10043813064259166</v>
      </c>
      <c r="D70" s="77">
        <f t="shared" si="30"/>
        <v>0.04168767414090491</v>
      </c>
      <c r="E70" s="77">
        <f t="shared" si="30"/>
        <v>0.14985862393967952</v>
      </c>
      <c r="F70" s="77">
        <f t="shared" si="30"/>
        <v>0.24516512942576618</v>
      </c>
      <c r="G70" s="77">
        <f t="shared" si="30"/>
        <v>0.25452807042863324</v>
      </c>
      <c r="H70" s="77">
        <f t="shared" si="30"/>
        <v>0.2769260687777526</v>
      </c>
      <c r="I70" s="77">
        <f t="shared" si="30"/>
        <v>0.351270553064275</v>
      </c>
      <c r="J70" s="77">
        <f t="shared" si="30"/>
        <v>-0.04376193507320181</v>
      </c>
      <c r="K70" s="77">
        <f t="shared" si="30"/>
        <v>0.22808454858266436</v>
      </c>
      <c r="L70" s="77">
        <f t="shared" si="30"/>
        <v>-0.6412078152753109</v>
      </c>
      <c r="M70" s="77">
        <f t="shared" si="30"/>
        <v>0.0009781001001956113</v>
      </c>
      <c r="N70" s="77">
        <f t="shared" si="30"/>
        <v>0.08056835239919247</v>
      </c>
      <c r="O70" s="77">
        <f t="shared" si="30"/>
        <v>0.5395696797329046</v>
      </c>
      <c r="P70" s="77">
        <f t="shared" si="30"/>
        <v>0.3368263473053892</v>
      </c>
      <c r="Q70" s="77">
        <f t="shared" si="30"/>
        <v>0.1714777054415919</v>
      </c>
      <c r="R70" s="77">
        <f t="shared" si="30"/>
        <v>-0.049955197132616536</v>
      </c>
      <c r="S70" s="77">
        <f t="shared" si="30"/>
        <v>-0.09178917174614554</v>
      </c>
      <c r="T70" s="77">
        <f t="shared" si="30"/>
        <v>0.10743073047858953</v>
      </c>
      <c r="U70" s="77">
        <f t="shared" si="30"/>
        <v>0.14758314266913786</v>
      </c>
      <c r="V70" s="31"/>
      <c r="W70" s="34"/>
    </row>
    <row r="71" spans="1:22" s="3" customFormat="1" ht="14.1" customHeight="1">
      <c r="A71" s="66" t="s">
        <v>7</v>
      </c>
      <c r="B71" s="76">
        <f aca="true" t="shared" si="31" ref="B71:U71">IF(B40=0,"",(B9/B40-1))</f>
        <v>0.12338708440093904</v>
      </c>
      <c r="C71" s="76">
        <f t="shared" si="31"/>
        <v>0.09865763955280671</v>
      </c>
      <c r="D71" s="76">
        <f t="shared" si="31"/>
        <v>-0.015949345054179886</v>
      </c>
      <c r="E71" s="76">
        <f t="shared" si="31"/>
        <v>0.103872728328398</v>
      </c>
      <c r="F71" s="76">
        <f t="shared" si="31"/>
        <v>0.33326596604688774</v>
      </c>
      <c r="G71" s="76">
        <f t="shared" si="31"/>
        <v>0.2610357622672894</v>
      </c>
      <c r="H71" s="76">
        <f t="shared" si="31"/>
        <v>0.18083973316889956</v>
      </c>
      <c r="I71" s="76">
        <f t="shared" si="31"/>
        <v>0.21244805066297245</v>
      </c>
      <c r="J71" s="76">
        <f t="shared" si="31"/>
        <v>-0.037181518956479365</v>
      </c>
      <c r="K71" s="76">
        <f t="shared" si="31"/>
        <v>0.058875305623471874</v>
      </c>
      <c r="L71" s="76">
        <f t="shared" si="31"/>
        <v>-0.7919655667144907</v>
      </c>
      <c r="M71" s="76">
        <f t="shared" si="31"/>
        <v>-0.09390418269327583</v>
      </c>
      <c r="N71" s="76">
        <f t="shared" si="31"/>
        <v>0.028489723922281218</v>
      </c>
      <c r="O71" s="76">
        <f t="shared" si="31"/>
        <v>0.3688734030197445</v>
      </c>
      <c r="P71" s="76">
        <f t="shared" si="31"/>
        <v>0.4244648318042814</v>
      </c>
      <c r="Q71" s="76">
        <f t="shared" si="31"/>
        <v>0.04962153069806563</v>
      </c>
      <c r="R71" s="76">
        <f t="shared" si="31"/>
        <v>-0.062296151337247196</v>
      </c>
      <c r="S71" s="76">
        <f t="shared" si="31"/>
        <v>-0.32672388280556375</v>
      </c>
      <c r="T71" s="76">
        <f t="shared" si="31"/>
        <v>0.13713904507767083</v>
      </c>
      <c r="U71" s="76">
        <f t="shared" si="31"/>
        <v>0.10838830599637927</v>
      </c>
      <c r="V71" s="31"/>
    </row>
    <row r="72" spans="1:23" s="3" customFormat="1" ht="14.1" customHeight="1">
      <c r="A72" s="68" t="s">
        <v>8</v>
      </c>
      <c r="B72" s="77">
        <f aca="true" t="shared" si="32" ref="B72:U72">IF(B41=0,"",(B10/B41-1))</f>
        <v>0.10504423002959817</v>
      </c>
      <c r="C72" s="77">
        <f t="shared" si="32"/>
        <v>0.03687311193408194</v>
      </c>
      <c r="D72" s="77">
        <f t="shared" si="32"/>
        <v>0.00028130003894921707</v>
      </c>
      <c r="E72" s="77">
        <f t="shared" si="32"/>
        <v>0.032033505008772334</v>
      </c>
      <c r="F72" s="77">
        <f t="shared" si="32"/>
        <v>0.14544767661503588</v>
      </c>
      <c r="G72" s="77">
        <f t="shared" si="32"/>
        <v>0.2140034771613719</v>
      </c>
      <c r="H72" s="77">
        <f t="shared" si="32"/>
        <v>0.1334987733002453</v>
      </c>
      <c r="I72" s="77">
        <f t="shared" si="32"/>
        <v>0.24726531424025455</v>
      </c>
      <c r="J72" s="77">
        <f t="shared" si="32"/>
        <v>-0.09711255156157927</v>
      </c>
      <c r="K72" s="77">
        <f t="shared" si="32"/>
        <v>0.066093390660934</v>
      </c>
      <c r="L72" s="77">
        <f t="shared" si="32"/>
        <v>-0.7848837209302326</v>
      </c>
      <c r="M72" s="77">
        <f t="shared" si="32"/>
        <v>-0.07973701955495616</v>
      </c>
      <c r="N72" s="77">
        <f t="shared" si="32"/>
        <v>0.05206285505104602</v>
      </c>
      <c r="O72" s="77">
        <f t="shared" si="32"/>
        <v>0.2857987627365357</v>
      </c>
      <c r="P72" s="77">
        <f t="shared" si="32"/>
        <v>0.3504464285714286</v>
      </c>
      <c r="Q72" s="77">
        <f t="shared" si="32"/>
        <v>0.16045441742559374</v>
      </c>
      <c r="R72" s="77">
        <f t="shared" si="32"/>
        <v>-0.0837366892545982</v>
      </c>
      <c r="S72" s="77">
        <f t="shared" si="32"/>
        <v>-0.24563206577595065</v>
      </c>
      <c r="T72" s="77">
        <f t="shared" si="32"/>
        <v>0.10298831558266985</v>
      </c>
      <c r="U72" s="77">
        <f t="shared" si="32"/>
        <v>0.0890823313121154</v>
      </c>
      <c r="V72" s="31"/>
      <c r="W72" s="34"/>
    </row>
    <row r="73" spans="1:22" s="3" customFormat="1" ht="14.1" customHeight="1">
      <c r="A73" s="66" t="s">
        <v>9</v>
      </c>
      <c r="B73" s="76">
        <f aca="true" t="shared" si="33" ref="B73:U73">IF(B42=0,"",(B11/B42-1))</f>
        <v>0.15296027764015174</v>
      </c>
      <c r="C73" s="76">
        <f t="shared" si="33"/>
        <v>0.11087290380433101</v>
      </c>
      <c r="D73" s="76">
        <f t="shared" si="33"/>
        <v>0.03161703020134232</v>
      </c>
      <c r="E73" s="76">
        <f t="shared" si="33"/>
        <v>0.09777883171290802</v>
      </c>
      <c r="F73" s="76">
        <f t="shared" si="33"/>
        <v>0.21339050131926118</v>
      </c>
      <c r="G73" s="76">
        <f t="shared" si="33"/>
        <v>0.14203043987288844</v>
      </c>
      <c r="H73" s="76">
        <f t="shared" si="33"/>
        <v>0.2563824377013053</v>
      </c>
      <c r="I73" s="76">
        <f t="shared" si="33"/>
        <v>0.3850061957868649</v>
      </c>
      <c r="J73" s="76">
        <f t="shared" si="33"/>
        <v>-0.04268292682926833</v>
      </c>
      <c r="K73" s="76">
        <f t="shared" si="33"/>
        <v>0.266061840399926</v>
      </c>
      <c r="L73" s="76">
        <f t="shared" si="33"/>
        <v>-0.672346002621232</v>
      </c>
      <c r="M73" s="76">
        <f t="shared" si="33"/>
        <v>0.055792966157929724</v>
      </c>
      <c r="N73" s="76">
        <f t="shared" si="33"/>
        <v>0.047163407565987026</v>
      </c>
      <c r="O73" s="76">
        <f t="shared" si="33"/>
        <v>0.49095137728032556</v>
      </c>
      <c r="P73" s="76">
        <f t="shared" si="33"/>
        <v>-0.5521568627450981</v>
      </c>
      <c r="Q73" s="76">
        <f t="shared" si="33"/>
        <v>0.11818538371028886</v>
      </c>
      <c r="R73" s="76">
        <f t="shared" si="33"/>
        <v>0.258386219401632</v>
      </c>
      <c r="S73" s="76">
        <f t="shared" si="33"/>
        <v>-0.055415617128463435</v>
      </c>
      <c r="T73" s="76">
        <f t="shared" si="33"/>
        <v>0.06744215611492499</v>
      </c>
      <c r="U73" s="76">
        <f t="shared" si="33"/>
        <v>0.13649166777514088</v>
      </c>
      <c r="V73" s="31"/>
    </row>
    <row r="74" spans="1:23" s="3" customFormat="1" ht="14.1" customHeight="1">
      <c r="A74" s="68" t="s">
        <v>10</v>
      </c>
      <c r="B74" s="77">
        <f aca="true" t="shared" si="34" ref="B74:U74">IF(B43=0,"",(B12/B43-1))</f>
        <v>0.22309369034364823</v>
      </c>
      <c r="C74" s="77">
        <f t="shared" si="34"/>
        <v>0.17140438577425954</v>
      </c>
      <c r="D74" s="77">
        <f t="shared" si="34"/>
        <v>0.14308171056430652</v>
      </c>
      <c r="E74" s="77">
        <f t="shared" si="34"/>
        <v>0.20734341252699795</v>
      </c>
      <c r="F74" s="77">
        <f t="shared" si="34"/>
        <v>0.31562335612835346</v>
      </c>
      <c r="G74" s="77">
        <f t="shared" si="34"/>
        <v>0.2253618069517651</v>
      </c>
      <c r="H74" s="77">
        <f t="shared" si="34"/>
        <v>0.36876589840437823</v>
      </c>
      <c r="I74" s="77">
        <f t="shared" si="34"/>
        <v>0.18978333069745368</v>
      </c>
      <c r="J74" s="77">
        <f t="shared" si="34"/>
        <v>0.1218093699515348</v>
      </c>
      <c r="K74" s="77">
        <f t="shared" si="34"/>
        <v>0.3453947368421053</v>
      </c>
      <c r="L74" s="77">
        <f t="shared" si="34"/>
        <v>-0.35151515151515156</v>
      </c>
      <c r="M74" s="77">
        <f t="shared" si="34"/>
        <v>0.23822435210290682</v>
      </c>
      <c r="N74" s="77">
        <f t="shared" si="34"/>
        <v>0.0923451194721232</v>
      </c>
      <c r="O74" s="77">
        <f t="shared" si="34"/>
        <v>0.7737226277372262</v>
      </c>
      <c r="P74" s="77">
        <f t="shared" si="34"/>
        <v>-0.6893382352941176</v>
      </c>
      <c r="Q74" s="77">
        <f t="shared" si="34"/>
        <v>0.07653303755347807</v>
      </c>
      <c r="R74" s="77">
        <f t="shared" si="34"/>
        <v>0.9427890345649583</v>
      </c>
      <c r="S74" s="77">
        <f t="shared" si="34"/>
        <v>-0.16506849315068495</v>
      </c>
      <c r="T74" s="77">
        <f t="shared" si="34"/>
        <v>0.06563931089627095</v>
      </c>
      <c r="U74" s="77">
        <f t="shared" si="34"/>
        <v>0.20472559403046664</v>
      </c>
      <c r="V74" s="31"/>
      <c r="W74" s="34"/>
    </row>
    <row r="75" spans="1:22" s="3" customFormat="1" ht="14.1" customHeight="1">
      <c r="A75" s="66" t="s">
        <v>11</v>
      </c>
      <c r="B75" s="76">
        <f aca="true" t="shared" si="35" ref="B75:U75">IF(B44=0,"",(B13/B44-1))</f>
        <v>0.20429009971130196</v>
      </c>
      <c r="C75" s="76">
        <f t="shared" si="35"/>
        <v>0.14321251742537133</v>
      </c>
      <c r="D75" s="76">
        <f t="shared" si="35"/>
        <v>0.10525916081260678</v>
      </c>
      <c r="E75" s="76">
        <f t="shared" si="35"/>
        <v>0.07623830175758961</v>
      </c>
      <c r="F75" s="76">
        <f t="shared" si="35"/>
        <v>0.11858760826115922</v>
      </c>
      <c r="G75" s="76">
        <f t="shared" si="35"/>
        <v>0.1576082524667699</v>
      </c>
      <c r="H75" s="76">
        <f t="shared" si="35"/>
        <v>0.17372371749678606</v>
      </c>
      <c r="I75" s="76">
        <f t="shared" si="35"/>
        <v>-0.19938219601235607</v>
      </c>
      <c r="J75" s="76">
        <f t="shared" si="35"/>
        <v>0.07367716008037517</v>
      </c>
      <c r="K75" s="76">
        <f t="shared" si="35"/>
        <v>0.06650971159505592</v>
      </c>
      <c r="L75" s="76">
        <f t="shared" si="35"/>
        <v>1.2962962962962963</v>
      </c>
      <c r="M75" s="76">
        <f t="shared" si="35"/>
        <v>0.45381034060279335</v>
      </c>
      <c r="N75" s="76">
        <f t="shared" si="35"/>
        <v>0.1047109388167875</v>
      </c>
      <c r="O75" s="76">
        <f t="shared" si="35"/>
        <v>0.8750517170045511</v>
      </c>
      <c r="P75" s="76">
        <f t="shared" si="35"/>
        <v>0.03015873015873005</v>
      </c>
      <c r="Q75" s="76">
        <f t="shared" si="35"/>
        <v>-0.012894693337741736</v>
      </c>
      <c r="R75" s="76">
        <f t="shared" si="35"/>
        <v>0.08044164037854884</v>
      </c>
      <c r="S75" s="76">
        <f t="shared" si="35"/>
        <v>-0.14615931721194875</v>
      </c>
      <c r="T75" s="76">
        <f t="shared" si="35"/>
        <v>-0.014428082701175016</v>
      </c>
      <c r="U75" s="76">
        <f t="shared" si="35"/>
        <v>0.16256526691588502</v>
      </c>
      <c r="V75" s="31"/>
    </row>
    <row r="76" spans="1:23" s="3" customFormat="1" ht="14.1" customHeight="1" thickBot="1">
      <c r="A76" s="86" t="s">
        <v>12</v>
      </c>
      <c r="B76" s="88">
        <f aca="true" t="shared" si="36" ref="B76:U76">IF(B45=0,"",(B14/B45-1))</f>
        <v>0.198213770058991</v>
      </c>
      <c r="C76" s="88">
        <f t="shared" si="36"/>
        <v>0.18793815423028915</v>
      </c>
      <c r="D76" s="88">
        <f t="shared" si="36"/>
        <v>0.15213745294621894</v>
      </c>
      <c r="E76" s="88">
        <f t="shared" si="36"/>
        <v>0.12056489262371617</v>
      </c>
      <c r="F76" s="88">
        <f t="shared" si="36"/>
        <v>0.09592529711375208</v>
      </c>
      <c r="G76" s="88">
        <f t="shared" si="36"/>
        <v>0.28324619231643555</v>
      </c>
      <c r="H76" s="88">
        <f t="shared" si="36"/>
        <v>0.23161868048026335</v>
      </c>
      <c r="I76" s="88">
        <f t="shared" si="36"/>
        <v>-0.024097497922629496</v>
      </c>
      <c r="J76" s="88">
        <f t="shared" si="36"/>
        <v>0.11567635903919093</v>
      </c>
      <c r="K76" s="88">
        <f t="shared" si="36"/>
        <v>0.1970474967907574</v>
      </c>
      <c r="L76" s="88">
        <f t="shared" si="36"/>
        <v>0.6320754716981132</v>
      </c>
      <c r="M76" s="88">
        <f t="shared" si="36"/>
        <v>0.12955337345581253</v>
      </c>
      <c r="N76" s="88">
        <f t="shared" si="36"/>
        <v>0.08658849649621869</v>
      </c>
      <c r="O76" s="88">
        <f t="shared" si="36"/>
        <v>0.7808896210873146</v>
      </c>
      <c r="P76" s="88">
        <f t="shared" si="36"/>
        <v>-0.11275167785234896</v>
      </c>
      <c r="Q76" s="88">
        <f t="shared" si="36"/>
        <v>0.08627600687154047</v>
      </c>
      <c r="R76" s="88">
        <f t="shared" si="36"/>
        <v>0.4850427350427351</v>
      </c>
      <c r="S76" s="88">
        <f t="shared" si="36"/>
        <v>-0.11537043862882423</v>
      </c>
      <c r="T76" s="88">
        <f t="shared" si="36"/>
        <v>0.004483634733223774</v>
      </c>
      <c r="U76" s="88">
        <f t="shared" si="36"/>
        <v>0.187397019515946</v>
      </c>
      <c r="V76" s="31"/>
      <c r="W76" s="34"/>
    </row>
    <row r="77" spans="1:22" s="39" customFormat="1" ht="14.1" customHeight="1" thickTop="1">
      <c r="A77" s="70" t="str">
        <f>A15</f>
        <v>Σύνολο</v>
      </c>
      <c r="B77" s="78">
        <f aca="true" t="shared" si="37" ref="B77:U77">IF(B47=0,"",(B15/B47-1))</f>
        <v>0.12884255708093506</v>
      </c>
      <c r="C77" s="78">
        <f t="shared" si="37"/>
        <v>0.05978295888246521</v>
      </c>
      <c r="D77" s="78">
        <f t="shared" si="37"/>
        <v>0.04930826977478775</v>
      </c>
      <c r="E77" s="78">
        <f t="shared" si="37"/>
        <v>0.09482972000990086</v>
      </c>
      <c r="F77" s="78">
        <f t="shared" si="37"/>
        <v>0.21463270531083833</v>
      </c>
      <c r="G77" s="78">
        <f t="shared" si="37"/>
        <v>0.1691751567035853</v>
      </c>
      <c r="H77" s="78">
        <f t="shared" si="37"/>
        <v>0.2355298886368511</v>
      </c>
      <c r="I77" s="78">
        <f t="shared" si="37"/>
        <v>0.10092883346442272</v>
      </c>
      <c r="J77" s="78">
        <f t="shared" si="37"/>
        <v>-0.0030351995807493815</v>
      </c>
      <c r="K77" s="78">
        <f t="shared" si="37"/>
        <v>0.15294820632109096</v>
      </c>
      <c r="L77" s="78">
        <f t="shared" si="37"/>
        <v>-0.625895103541707</v>
      </c>
      <c r="M77" s="78">
        <f t="shared" si="37"/>
        <v>0.016660972956841658</v>
      </c>
      <c r="N77" s="78">
        <f t="shared" si="37"/>
        <v>0.026082179253346993</v>
      </c>
      <c r="O77" s="78">
        <f t="shared" si="37"/>
        <v>0.480749913070355</v>
      </c>
      <c r="P77" s="78">
        <f t="shared" si="37"/>
        <v>0.09731124615000408</v>
      </c>
      <c r="Q77" s="78">
        <f t="shared" si="37"/>
        <v>0.08048632502566977</v>
      </c>
      <c r="R77" s="78">
        <f t="shared" si="37"/>
        <v>0.090847534138359</v>
      </c>
      <c r="S77" s="78">
        <f t="shared" si="37"/>
        <v>-0.17928392515102398</v>
      </c>
      <c r="T77" s="78">
        <f t="shared" si="37"/>
        <v>0.05026522277017986</v>
      </c>
      <c r="U77" s="78">
        <f t="shared" si="37"/>
        <v>0.11138275361515526</v>
      </c>
      <c r="V77" s="38"/>
    </row>
    <row r="78" spans="1:21" s="22" customFormat="1" ht="14.1" customHeight="1">
      <c r="A78" s="47" t="s">
        <v>55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</row>
    <row r="79" spans="1:21" s="22" customFormat="1" ht="14.1" customHeight="1">
      <c r="A79" s="47" t="s">
        <v>33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</row>
    <row r="80" spans="1:21" s="3" customFormat="1" ht="15" customHeight="1">
      <c r="A80" s="81"/>
      <c r="B80" s="82"/>
      <c r="C80" s="82"/>
      <c r="D80" s="82"/>
      <c r="E80" s="82"/>
      <c r="F80" s="82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</row>
    <row r="81" spans="1:21" s="3" customFormat="1" ht="15" customHeight="1">
      <c r="A81" s="81"/>
      <c r="B81" s="82"/>
      <c r="C81" s="82"/>
      <c r="D81" s="82"/>
      <c r="E81" s="82"/>
      <c r="F81" s="82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</row>
    <row r="82" ht="15" customHeight="1">
      <c r="A82" s="83"/>
    </row>
    <row r="83" ht="15" customHeight="1">
      <c r="A83" s="83"/>
    </row>
    <row r="85" spans="2:3" ht="15" customHeight="1">
      <c r="B85" s="85"/>
      <c r="C85" s="85"/>
    </row>
    <row r="86" spans="2:3" ht="15" customHeight="1">
      <c r="B86" s="73"/>
      <c r="C86" s="73"/>
    </row>
    <row r="87" spans="2:3" ht="15" customHeight="1">
      <c r="B87" s="73"/>
      <c r="C87" s="73"/>
    </row>
    <row r="88" spans="2:3" ht="15" customHeight="1">
      <c r="B88" s="73"/>
      <c r="C88" s="73"/>
    </row>
    <row r="89" spans="2:3" ht="15" customHeight="1">
      <c r="B89" s="73"/>
      <c r="C89" s="73"/>
    </row>
  </sheetData>
  <conditionalFormatting sqref="B16:P1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horizontalDpi="598" verticalDpi="598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1A5A3-E18B-4111-A5D2-A6361AF6EC44}">
  <sheetPr>
    <pageSetUpPr fitToPage="1"/>
  </sheetPr>
  <dimension ref="A1:U36"/>
  <sheetViews>
    <sheetView showGridLines="0" showZeros="0" workbookViewId="0" topLeftCell="A1"/>
  </sheetViews>
  <sheetFormatPr defaultColWidth="9.140625" defaultRowHeight="15" customHeight="1"/>
  <cols>
    <col min="1" max="1" width="17.7109375" style="9" customWidth="1"/>
    <col min="2" max="16" width="10.7109375" style="15" customWidth="1"/>
    <col min="17" max="17" width="10.7109375" style="9" customWidth="1"/>
    <col min="18" max="21" width="9.140625" style="9" customWidth="1"/>
  </cols>
  <sheetData>
    <row r="1" spans="1:21" s="3" customFormat="1" ht="14.1" customHeight="1">
      <c r="A1" s="11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5"/>
      <c r="P1" s="15"/>
      <c r="Q1" s="9"/>
      <c r="R1" s="9"/>
      <c r="S1" s="9"/>
      <c r="T1" s="9"/>
      <c r="U1" s="9"/>
    </row>
    <row r="2" spans="1:14" ht="15" customHeight="1">
      <c r="A2" s="10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1" s="2" customFormat="1" ht="14.1" customHeight="1">
      <c r="A3" s="25" t="s">
        <v>63</v>
      </c>
      <c r="B3" s="102" t="s">
        <v>56</v>
      </c>
      <c r="C3" s="103"/>
      <c r="D3" s="103"/>
      <c r="E3" s="103"/>
      <c r="F3" s="104"/>
      <c r="G3" s="102" t="s">
        <v>57</v>
      </c>
      <c r="H3" s="103"/>
      <c r="I3" s="103"/>
      <c r="J3" s="103"/>
      <c r="K3" s="103"/>
      <c r="L3" s="102" t="s">
        <v>59</v>
      </c>
      <c r="M3" s="103"/>
      <c r="N3" s="103"/>
      <c r="O3" s="103"/>
      <c r="P3" s="103"/>
      <c r="Q3" s="19"/>
      <c r="R3" s="19"/>
      <c r="S3" s="19"/>
      <c r="T3" s="19"/>
      <c r="U3" s="19"/>
    </row>
    <row r="4" spans="1:21" s="2" customFormat="1" ht="14.1" customHeight="1">
      <c r="A4" s="29"/>
      <c r="B4" s="26">
        <f>'table 3'!A2</f>
        <v>2023</v>
      </c>
      <c r="C4" s="26">
        <f>'table 3'!A17</f>
        <v>2022</v>
      </c>
      <c r="D4" s="26">
        <f>'table 3'!A33</f>
        <v>2019</v>
      </c>
      <c r="E4" s="26" t="str">
        <f>'table 3'!A49</f>
        <v>Δ2023/22</v>
      </c>
      <c r="F4" s="26" t="str">
        <f>'table 3'!A64</f>
        <v>Δ2023/19</v>
      </c>
      <c r="G4" s="26">
        <f>B4</f>
        <v>2023</v>
      </c>
      <c r="H4" s="26">
        <f>C4</f>
        <v>2022</v>
      </c>
      <c r="I4" s="26">
        <f>D4</f>
        <v>2019</v>
      </c>
      <c r="J4" s="26" t="str">
        <f>E4</f>
        <v>Δ2023/22</v>
      </c>
      <c r="K4" s="26" t="str">
        <f>F4</f>
        <v>Δ2023/19</v>
      </c>
      <c r="L4" s="26">
        <f>B4</f>
        <v>2023</v>
      </c>
      <c r="M4" s="26">
        <f>C4</f>
        <v>2022</v>
      </c>
      <c r="N4" s="26">
        <f>D4</f>
        <v>2019</v>
      </c>
      <c r="O4" s="26" t="str">
        <f>E4</f>
        <v>Δ2023/22</v>
      </c>
      <c r="P4" s="26" t="str">
        <f>F4</f>
        <v>Δ2023/19</v>
      </c>
      <c r="Q4" s="19"/>
      <c r="R4" s="19"/>
      <c r="S4" s="19"/>
      <c r="T4" s="19"/>
      <c r="U4" s="19"/>
    </row>
    <row r="5" spans="1:21" s="3" customFormat="1" ht="14.1" customHeight="1">
      <c r="A5" s="32" t="s">
        <v>1</v>
      </c>
      <c r="B5" s="33">
        <f>'table 3'!U3-'table 3'!B3</f>
        <v>243389</v>
      </c>
      <c r="C5" s="33">
        <f>'table 3'!U18-'table 3'!B18</f>
        <v>155682</v>
      </c>
      <c r="D5" s="33">
        <f>'table 3'!U34-'table 3'!B34</f>
        <v>247663</v>
      </c>
      <c r="E5" s="44">
        <f aca="true" t="shared" si="0" ref="E5:E17">_xlfn.IFERROR(B5/C5-1,"")</f>
        <v>0.5633727727033311</v>
      </c>
      <c r="F5" s="55">
        <f aca="true" t="shared" si="1" ref="F5:F17">_xlfn.IFERROR(B5/D5-1,"")</f>
        <v>-0.01725732144082892</v>
      </c>
      <c r="G5" s="33">
        <f>SUM('table 3'!D3:F3)</f>
        <v>40905</v>
      </c>
      <c r="H5" s="33">
        <f>SUM('table 3'!D18:F18)</f>
        <v>26405</v>
      </c>
      <c r="I5" s="33">
        <f>SUM('table 3'!D34:F34)</f>
        <v>36905</v>
      </c>
      <c r="J5" s="44">
        <f aca="true" t="shared" si="2" ref="J5:J17">_xlfn.IFERROR(G5/H5-1,"")</f>
        <v>0.5491384207536452</v>
      </c>
      <c r="K5" s="55">
        <f aca="true" t="shared" si="3" ref="K5:K17">_xlfn.IFERROR(G5/I5-1,"")</f>
        <v>0.10838639750711287</v>
      </c>
      <c r="L5" s="33">
        <f>SUM('table 3'!M3:O3)</f>
        <v>20629</v>
      </c>
      <c r="M5" s="33">
        <f>SUM('table 3'!M18:O18)</f>
        <v>11327</v>
      </c>
      <c r="N5" s="33">
        <f>SUM('table 3'!M34:O34)</f>
        <v>22894</v>
      </c>
      <c r="O5" s="44">
        <f aca="true" t="shared" si="4" ref="O5:O17">_xlfn.IFERROR(L5/M5-1,"")</f>
        <v>0.8212236249668932</v>
      </c>
      <c r="P5" s="55">
        <f aca="true" t="shared" si="5" ref="P5:P17">_xlfn.IFERROR(L5/N5-1,"")</f>
        <v>-0.0989342185725518</v>
      </c>
      <c r="Q5" s="9"/>
      <c r="R5" s="9"/>
      <c r="S5" s="9"/>
      <c r="T5" s="9"/>
      <c r="U5" s="9"/>
    </row>
    <row r="6" spans="1:21" s="3" customFormat="1" ht="14.1" customHeight="1">
      <c r="A6" s="29" t="s">
        <v>2</v>
      </c>
      <c r="B6" s="30">
        <f>'table 3'!U4-'table 3'!B4</f>
        <v>233136</v>
      </c>
      <c r="C6" s="30">
        <f>'table 3'!U19-'table 3'!B19</f>
        <v>167566</v>
      </c>
      <c r="D6" s="30">
        <f>'table 3'!U35-'table 3'!B35</f>
        <v>239370</v>
      </c>
      <c r="E6" s="43">
        <f t="shared" si="0"/>
        <v>0.3913084993375744</v>
      </c>
      <c r="F6" s="56">
        <f t="shared" si="1"/>
        <v>-0.0260433638300539</v>
      </c>
      <c r="G6" s="30">
        <f>SUM('table 3'!D4:F4)</f>
        <v>34031</v>
      </c>
      <c r="H6" s="30">
        <f>SUM('table 3'!D19:F19)</f>
        <v>24948</v>
      </c>
      <c r="I6" s="30">
        <f>SUM('table 3'!D35:F35)</f>
        <v>32894</v>
      </c>
      <c r="J6" s="43">
        <f t="shared" si="2"/>
        <v>0.3640772807439474</v>
      </c>
      <c r="K6" s="56">
        <f t="shared" si="3"/>
        <v>0.03456557426886353</v>
      </c>
      <c r="L6" s="30">
        <f>SUM('table 3'!M4:O4)</f>
        <v>20069</v>
      </c>
      <c r="M6" s="30">
        <f>SUM('table 3'!M19:O19)</f>
        <v>13968</v>
      </c>
      <c r="N6" s="30">
        <f>SUM('table 3'!M35:O35)</f>
        <v>23659</v>
      </c>
      <c r="O6" s="43">
        <f t="shared" si="4"/>
        <v>0.4367840778923253</v>
      </c>
      <c r="P6" s="56">
        <f t="shared" si="5"/>
        <v>-0.1517392958282261</v>
      </c>
      <c r="Q6" s="9"/>
      <c r="R6" s="9"/>
      <c r="S6" s="9"/>
      <c r="T6" s="9"/>
      <c r="U6" s="9"/>
    </row>
    <row r="7" spans="1:21" s="3" customFormat="1" ht="14.1" customHeight="1">
      <c r="A7" s="32" t="s">
        <v>3</v>
      </c>
      <c r="B7" s="33">
        <f>'table 3'!U5-'table 3'!B5</f>
        <v>278426</v>
      </c>
      <c r="C7" s="33">
        <f>'table 3'!U20-'table 3'!B20</f>
        <v>212415</v>
      </c>
      <c r="D7" s="33">
        <f>'table 3'!U36-'table 3'!B36</f>
        <v>286069</v>
      </c>
      <c r="E7" s="44">
        <f t="shared" si="0"/>
        <v>0.31076430572228886</v>
      </c>
      <c r="F7" s="55">
        <f t="shared" si="1"/>
        <v>-0.02671733043426583</v>
      </c>
      <c r="G7" s="33">
        <f>SUM('table 3'!D5:F5)</f>
        <v>41440</v>
      </c>
      <c r="H7" s="33">
        <f>SUM('table 3'!D20:F20)</f>
        <v>31986</v>
      </c>
      <c r="I7" s="33">
        <f>SUM('table 3'!D36:F36)</f>
        <v>39326</v>
      </c>
      <c r="J7" s="44">
        <f t="shared" si="2"/>
        <v>0.2955668104795848</v>
      </c>
      <c r="K7" s="55">
        <f t="shared" si="3"/>
        <v>0.05375578497686018</v>
      </c>
      <c r="L7" s="33">
        <f>SUM('table 3'!M5:O5)</f>
        <v>32431</v>
      </c>
      <c r="M7" s="33">
        <f>SUM('table 3'!M20:O20)</f>
        <v>23497</v>
      </c>
      <c r="N7" s="33">
        <f>SUM('table 3'!M36:O36)</f>
        <v>36240</v>
      </c>
      <c r="O7" s="44">
        <f t="shared" si="4"/>
        <v>0.3802187513299571</v>
      </c>
      <c r="P7" s="55">
        <f t="shared" si="5"/>
        <v>-0.1051048565121413</v>
      </c>
      <c r="Q7" s="9"/>
      <c r="R7" s="9"/>
      <c r="S7" s="9"/>
      <c r="T7" s="9"/>
      <c r="U7" s="9"/>
    </row>
    <row r="8" spans="1:21" s="3" customFormat="1" ht="14.1" customHeight="1">
      <c r="A8" s="29" t="s">
        <v>4</v>
      </c>
      <c r="B8" s="30">
        <f>'table 3'!U6-'table 3'!B6</f>
        <v>358949</v>
      </c>
      <c r="C8" s="30">
        <f>'table 3'!U21-'table 3'!B21</f>
        <v>302607</v>
      </c>
      <c r="D8" s="30">
        <f>'table 3'!U37-'table 3'!B37</f>
        <v>326971</v>
      </c>
      <c r="E8" s="43">
        <f t="shared" si="0"/>
        <v>0.18618868697683788</v>
      </c>
      <c r="F8" s="56">
        <f t="shared" si="1"/>
        <v>0.09780072238822402</v>
      </c>
      <c r="G8" s="30">
        <f>SUM('table 3'!D6:F6)</f>
        <v>51790</v>
      </c>
      <c r="H8" s="30">
        <f>SUM('table 3'!D21:F21)</f>
        <v>43608</v>
      </c>
      <c r="I8" s="30">
        <f>SUM('table 3'!D37:F37)</f>
        <v>47684</v>
      </c>
      <c r="J8" s="43">
        <f t="shared" si="2"/>
        <v>0.18762612364703735</v>
      </c>
      <c r="K8" s="56">
        <f t="shared" si="3"/>
        <v>0.08610854794060896</v>
      </c>
      <c r="L8" s="30">
        <f>SUM('table 3'!M6:O6)</f>
        <v>73278</v>
      </c>
      <c r="M8" s="30">
        <f>SUM('table 3'!M21:O21)</f>
        <v>63276</v>
      </c>
      <c r="N8" s="30">
        <f>SUM('table 3'!M37:O37)</f>
        <v>72324</v>
      </c>
      <c r="O8" s="43">
        <f t="shared" si="4"/>
        <v>0.15806941020292054</v>
      </c>
      <c r="P8" s="56">
        <f t="shared" si="5"/>
        <v>0.013190642110502804</v>
      </c>
      <c r="Q8" s="9"/>
      <c r="R8" s="9"/>
      <c r="S8" s="9"/>
      <c r="T8" s="9"/>
      <c r="U8" s="9"/>
    </row>
    <row r="9" spans="1:21" s="3" customFormat="1" ht="14.1" customHeight="1">
      <c r="A9" s="32" t="s">
        <v>5</v>
      </c>
      <c r="B9" s="33">
        <f>'table 3'!U7-'table 3'!B7</f>
        <v>418717</v>
      </c>
      <c r="C9" s="33">
        <f>'table 3'!U22-'table 3'!B22</f>
        <v>350987</v>
      </c>
      <c r="D9" s="33">
        <f>'table 3'!U38-'table 3'!B38</f>
        <v>371363</v>
      </c>
      <c r="E9" s="44">
        <f t="shared" si="0"/>
        <v>0.19297011000407416</v>
      </c>
      <c r="F9" s="55">
        <f t="shared" si="1"/>
        <v>0.12751404959567858</v>
      </c>
      <c r="G9" s="33">
        <f>SUM('table 3'!D7:F7)</f>
        <v>50864</v>
      </c>
      <c r="H9" s="33">
        <f>SUM('table 3'!D22:F22)</f>
        <v>42464</v>
      </c>
      <c r="I9" s="33">
        <f>SUM('table 3'!D38:F38)</f>
        <v>50294</v>
      </c>
      <c r="J9" s="44">
        <f t="shared" si="2"/>
        <v>0.19781461944235113</v>
      </c>
      <c r="K9" s="55">
        <f t="shared" si="3"/>
        <v>0.011333359844116542</v>
      </c>
      <c r="L9" s="33">
        <f>SUM('table 3'!M7:O7)</f>
        <v>121306</v>
      </c>
      <c r="M9" s="33">
        <f>SUM('table 3'!M22:O22)</f>
        <v>102568</v>
      </c>
      <c r="N9" s="33">
        <f>SUM('table 3'!M38:O38)</f>
        <v>105596</v>
      </c>
      <c r="O9" s="44">
        <f t="shared" si="4"/>
        <v>0.1826885578348023</v>
      </c>
      <c r="P9" s="55">
        <f t="shared" si="5"/>
        <v>0.14877457479449974</v>
      </c>
      <c r="Q9" s="9"/>
      <c r="R9" s="9"/>
      <c r="S9" s="9"/>
      <c r="T9" s="9"/>
      <c r="U9" s="9"/>
    </row>
    <row r="10" spans="1:21" s="3" customFormat="1" ht="14.1" customHeight="1">
      <c r="A10" s="29" t="s">
        <v>6</v>
      </c>
      <c r="B10" s="30">
        <f>'table 3'!U8-'table 3'!B8</f>
        <v>489736</v>
      </c>
      <c r="C10" s="30">
        <f>'table 3'!U23-'table 3'!B23</f>
        <v>425716</v>
      </c>
      <c r="D10" s="30">
        <f>'table 3'!U39-'table 3'!B39</f>
        <v>428769</v>
      </c>
      <c r="E10" s="43">
        <f t="shared" si="0"/>
        <v>0.15038194477069222</v>
      </c>
      <c r="F10" s="56">
        <f t="shared" si="1"/>
        <v>0.14219078338219404</v>
      </c>
      <c r="G10" s="30">
        <f>SUM('table 3'!D8:F8)</f>
        <v>58081</v>
      </c>
      <c r="H10" s="30">
        <f>SUM('table 3'!D23:F23)</f>
        <v>50023</v>
      </c>
      <c r="I10" s="30">
        <f>SUM('table 3'!D39:F39)</f>
        <v>53778</v>
      </c>
      <c r="J10" s="43">
        <f t="shared" si="2"/>
        <v>0.16108590048577653</v>
      </c>
      <c r="K10" s="56">
        <f t="shared" si="3"/>
        <v>0.08001413217300746</v>
      </c>
      <c r="L10" s="30">
        <f>SUM('table 3'!M8:O8)</f>
        <v>150362</v>
      </c>
      <c r="M10" s="30">
        <f>SUM('table 3'!M23:O23)</f>
        <v>135980</v>
      </c>
      <c r="N10" s="30">
        <f>SUM('table 3'!M39:O39)</f>
        <v>135368</v>
      </c>
      <c r="O10" s="43">
        <f t="shared" si="4"/>
        <v>0.10576555375790564</v>
      </c>
      <c r="P10" s="56">
        <f t="shared" si="5"/>
        <v>0.11076473021689015</v>
      </c>
      <c r="Q10" s="9"/>
      <c r="R10" s="9"/>
      <c r="S10" s="9"/>
      <c r="T10" s="9"/>
      <c r="U10" s="9"/>
    </row>
    <row r="11" spans="1:21" s="3" customFormat="1" ht="14.1" customHeight="1">
      <c r="A11" s="32" t="s">
        <v>7</v>
      </c>
      <c r="B11" s="33">
        <f>'table 3'!U9-'table 3'!B9</f>
        <v>544824</v>
      </c>
      <c r="C11" s="33">
        <f>'table 3'!U24-'table 3'!B24</f>
        <v>488419</v>
      </c>
      <c r="D11" s="33">
        <f>'table 3'!U40-'table 3'!B40</f>
        <v>497720</v>
      </c>
      <c r="E11" s="44">
        <f t="shared" si="0"/>
        <v>0.1154848603350811</v>
      </c>
      <c r="F11" s="55">
        <f t="shared" si="1"/>
        <v>0.09463955637707944</v>
      </c>
      <c r="G11" s="33">
        <f>SUM('table 3'!D9:F9)</f>
        <v>70834</v>
      </c>
      <c r="H11" s="33">
        <f>SUM('table 3'!D24:F24)</f>
        <v>64838</v>
      </c>
      <c r="I11" s="33">
        <f>SUM('table 3'!D40:F40)</f>
        <v>68129</v>
      </c>
      <c r="J11" s="44">
        <f t="shared" si="2"/>
        <v>0.09247663407261175</v>
      </c>
      <c r="K11" s="55">
        <f t="shared" si="3"/>
        <v>0.03970409076898229</v>
      </c>
      <c r="L11" s="33">
        <f>SUM('table 3'!M9:O9)</f>
        <v>151425</v>
      </c>
      <c r="M11" s="33">
        <f>SUM('table 3'!M24:O24)</f>
        <v>140391</v>
      </c>
      <c r="N11" s="33">
        <f>SUM('table 3'!M40:O40)</f>
        <v>146016</v>
      </c>
      <c r="O11" s="44">
        <f t="shared" si="4"/>
        <v>0.0785947817167767</v>
      </c>
      <c r="P11" s="55">
        <f t="shared" si="5"/>
        <v>0.03704388560157801</v>
      </c>
      <c r="Q11" s="9"/>
      <c r="R11" s="9"/>
      <c r="S11" s="9"/>
      <c r="T11" s="9"/>
      <c r="U11" s="9"/>
    </row>
    <row r="12" spans="1:21" s="3" customFormat="1" ht="14.1" customHeight="1">
      <c r="A12" s="29" t="s">
        <v>8</v>
      </c>
      <c r="B12" s="30">
        <f>'table 3'!U10-'table 3'!B10</f>
        <v>528153</v>
      </c>
      <c r="C12" s="30">
        <f>'table 3'!U25-'table 3'!B25</f>
        <v>479891</v>
      </c>
      <c r="D12" s="30">
        <f>'table 3'!U41-'table 3'!B41</f>
        <v>491964</v>
      </c>
      <c r="E12" s="43">
        <f t="shared" si="0"/>
        <v>0.10056867080232812</v>
      </c>
      <c r="F12" s="56">
        <f t="shared" si="1"/>
        <v>0.07356026050686637</v>
      </c>
      <c r="G12" s="30">
        <f>SUM('table 3'!D10:F10)</f>
        <v>70526</v>
      </c>
      <c r="H12" s="30">
        <f>SUM('table 3'!D25:F25)</f>
        <v>63336</v>
      </c>
      <c r="I12" s="30">
        <f>SUM('table 3'!D41:F41)</f>
        <v>69177</v>
      </c>
      <c r="J12" s="43">
        <f t="shared" si="2"/>
        <v>0.11352153593532899</v>
      </c>
      <c r="K12" s="56">
        <f t="shared" si="3"/>
        <v>0.019500701100076512</v>
      </c>
      <c r="L12" s="30">
        <f>SUM('table 3'!M10:O10)</f>
        <v>149536</v>
      </c>
      <c r="M12" s="30">
        <f>SUM('table 3'!M25:O25)</f>
        <v>140660</v>
      </c>
      <c r="N12" s="30">
        <f>SUM('table 3'!M41:O41)</f>
        <v>143197</v>
      </c>
      <c r="O12" s="43">
        <f t="shared" si="4"/>
        <v>0.063102516706953</v>
      </c>
      <c r="P12" s="56">
        <f t="shared" si="5"/>
        <v>0.044267687172217185</v>
      </c>
      <c r="Q12" s="9"/>
      <c r="R12" s="9"/>
      <c r="S12" s="9"/>
      <c r="T12" s="9"/>
      <c r="U12" s="9"/>
    </row>
    <row r="13" spans="1:21" s="3" customFormat="1" ht="14.1" customHeight="1">
      <c r="A13" s="32" t="s">
        <v>9</v>
      </c>
      <c r="B13" s="33">
        <f>'table 3'!U11-'table 3'!B11</f>
        <v>478344</v>
      </c>
      <c r="C13" s="33">
        <f>'table 3'!U26-'table 3'!B26</f>
        <v>420706</v>
      </c>
      <c r="D13" s="33">
        <f>'table 3'!U42-'table 3'!B42</f>
        <v>427125</v>
      </c>
      <c r="E13" s="44">
        <f t="shared" si="0"/>
        <v>0.13700303775082845</v>
      </c>
      <c r="F13" s="55">
        <f t="shared" si="1"/>
        <v>0.11991571553994729</v>
      </c>
      <c r="G13" s="33">
        <f>SUM('table 3'!D11:F11)</f>
        <v>56917</v>
      </c>
      <c r="H13" s="33">
        <f>SUM('table 3'!D26:F26)</f>
        <v>48171</v>
      </c>
      <c r="I13" s="33">
        <f>SUM('table 3'!D42:F42)</f>
        <v>53827</v>
      </c>
      <c r="J13" s="44">
        <f t="shared" si="2"/>
        <v>0.18156152041684837</v>
      </c>
      <c r="K13" s="55">
        <f t="shared" si="3"/>
        <v>0.05740613446783205</v>
      </c>
      <c r="L13" s="33">
        <f>SUM('table 3'!M11:O11)</f>
        <v>140510</v>
      </c>
      <c r="M13" s="33">
        <f>SUM('table 3'!M26:O26)</f>
        <v>129453</v>
      </c>
      <c r="N13" s="33">
        <f>SUM('table 3'!M42:O42)</f>
        <v>128040</v>
      </c>
      <c r="O13" s="44">
        <f t="shared" si="4"/>
        <v>0.08541323878164286</v>
      </c>
      <c r="P13" s="55">
        <f t="shared" si="5"/>
        <v>0.09739144017494539</v>
      </c>
      <c r="Q13" s="9"/>
      <c r="R13" s="9"/>
      <c r="S13" s="9"/>
      <c r="T13" s="9"/>
      <c r="U13" s="9"/>
    </row>
    <row r="14" spans="1:21" s="3" customFormat="1" ht="14.1" customHeight="1">
      <c r="A14" s="29" t="s">
        <v>10</v>
      </c>
      <c r="B14" s="30">
        <f>'table 3'!U12-'table 3'!B12</f>
        <v>398109</v>
      </c>
      <c r="C14" s="30">
        <f>'table 3'!U27-'table 3'!B27</f>
        <v>338578</v>
      </c>
      <c r="D14" s="30">
        <f>'table 3'!U43-'table 3'!B43</f>
        <v>335975</v>
      </c>
      <c r="E14" s="43">
        <f t="shared" si="0"/>
        <v>0.17582654513878637</v>
      </c>
      <c r="F14" s="56">
        <f t="shared" si="1"/>
        <v>0.1849363791948806</v>
      </c>
      <c r="G14" s="30">
        <f>SUM('table 3'!D12:F12)</f>
        <v>49871</v>
      </c>
      <c r="H14" s="30">
        <f>SUM('table 3'!D27:F27)</f>
        <v>42646</v>
      </c>
      <c r="I14" s="30">
        <f>SUM('table 3'!D43:F43)</f>
        <v>42795</v>
      </c>
      <c r="J14" s="43">
        <f t="shared" si="2"/>
        <v>0.16941799934343194</v>
      </c>
      <c r="K14" s="56">
        <f t="shared" si="3"/>
        <v>0.16534641897417912</v>
      </c>
      <c r="L14" s="30">
        <f>SUM('table 3'!M12:O12)</f>
        <v>94913</v>
      </c>
      <c r="M14" s="30">
        <f>SUM('table 3'!M27:O27)</f>
        <v>81970</v>
      </c>
      <c r="N14" s="30">
        <f>SUM('table 3'!M43:O43)</f>
        <v>81353</v>
      </c>
      <c r="O14" s="43">
        <f t="shared" si="4"/>
        <v>0.1578992314261316</v>
      </c>
      <c r="P14" s="56">
        <f t="shared" si="5"/>
        <v>0.16668100746131054</v>
      </c>
      <c r="Q14" s="9"/>
      <c r="R14" s="9"/>
      <c r="S14" s="9"/>
      <c r="T14" s="9"/>
      <c r="U14" s="9"/>
    </row>
    <row r="15" spans="1:21" s="3" customFormat="1" ht="14.1" customHeight="1">
      <c r="A15" s="32" t="s">
        <v>11</v>
      </c>
      <c r="B15" s="33">
        <f>'table 3'!U13-'table 3'!B13</f>
        <v>292100</v>
      </c>
      <c r="C15" s="33">
        <f>'table 3'!U28-'table 3'!B28</f>
        <v>259665</v>
      </c>
      <c r="D15" s="33">
        <f>'table 3'!U44-'table 3'!B44</f>
        <v>260678</v>
      </c>
      <c r="E15" s="44">
        <f t="shared" si="0"/>
        <v>0.12491094294571847</v>
      </c>
      <c r="F15" s="55">
        <f t="shared" si="1"/>
        <v>0.12053951618471825</v>
      </c>
      <c r="G15" s="33">
        <f>SUM('table 3'!D13:F13)</f>
        <v>40216</v>
      </c>
      <c r="H15" s="33">
        <f>SUM('table 3'!D28:F28)</f>
        <v>36279</v>
      </c>
      <c r="I15" s="33">
        <f>SUM('table 3'!D44:F44)</f>
        <v>36598</v>
      </c>
      <c r="J15" s="44">
        <f t="shared" si="2"/>
        <v>0.1085200804873343</v>
      </c>
      <c r="K15" s="55">
        <f t="shared" si="3"/>
        <v>0.09885786108530525</v>
      </c>
      <c r="L15" s="33">
        <f>SUM('table 3'!M13:O13)</f>
        <v>36682</v>
      </c>
      <c r="M15" s="33">
        <f>SUM('table 3'!M28:O28)</f>
        <v>28542</v>
      </c>
      <c r="N15" s="33">
        <f>SUM('table 3'!M44:O44)</f>
        <v>30230</v>
      </c>
      <c r="O15" s="44">
        <f t="shared" si="4"/>
        <v>0.2851937495620489</v>
      </c>
      <c r="P15" s="55">
        <f t="shared" si="5"/>
        <v>0.2134303671849156</v>
      </c>
      <c r="Q15" s="9"/>
      <c r="R15" s="9"/>
      <c r="S15" s="9"/>
      <c r="T15" s="9"/>
      <c r="U15" s="9"/>
    </row>
    <row r="16" spans="1:21" s="3" customFormat="1" ht="14.1" customHeight="1" thickBot="1">
      <c r="A16" s="89" t="s">
        <v>12</v>
      </c>
      <c r="B16" s="90">
        <f>'table 3'!U14-'table 3'!B14</f>
        <v>293263</v>
      </c>
      <c r="C16" s="90">
        <f>'table 3'!U29-'table 3'!B29</f>
        <v>258191</v>
      </c>
      <c r="D16" s="90">
        <f>'table 3'!U45-'table 3'!B45</f>
        <v>249188</v>
      </c>
      <c r="E16" s="91">
        <f t="shared" si="0"/>
        <v>0.1358374226832073</v>
      </c>
      <c r="F16" s="92">
        <f t="shared" si="1"/>
        <v>0.17687448833812214</v>
      </c>
      <c r="G16" s="90">
        <f>SUM('table 3'!D14:F14)</f>
        <v>41805</v>
      </c>
      <c r="H16" s="90">
        <f>SUM('table 3'!D29:F29)</f>
        <v>37088</v>
      </c>
      <c r="I16" s="90">
        <f>SUM('table 3'!D45:F45)</f>
        <v>36577</v>
      </c>
      <c r="J16" s="91">
        <f t="shared" si="2"/>
        <v>0.12718399482312348</v>
      </c>
      <c r="K16" s="92">
        <f t="shared" si="3"/>
        <v>0.14293135030210236</v>
      </c>
      <c r="L16" s="90">
        <f>SUM('table 3'!M14:O14)</f>
        <v>22470</v>
      </c>
      <c r="M16" s="90">
        <f>SUM('table 3'!M29:O29)</f>
        <v>19703</v>
      </c>
      <c r="N16" s="90">
        <f>SUM('table 3'!M45:O45)</f>
        <v>19391</v>
      </c>
      <c r="O16" s="91">
        <f t="shared" si="4"/>
        <v>0.14043546668020102</v>
      </c>
      <c r="P16" s="92">
        <f t="shared" si="5"/>
        <v>0.15878500335207058</v>
      </c>
      <c r="Q16" s="9"/>
      <c r="R16" s="9"/>
      <c r="S16" s="9"/>
      <c r="T16" s="9"/>
      <c r="U16" s="9"/>
    </row>
    <row r="17" spans="1:21" s="3" customFormat="1" ht="14.1" customHeight="1" thickTop="1">
      <c r="A17" s="40" t="s">
        <v>0</v>
      </c>
      <c r="B17" s="41">
        <f>SUM(B5:B16)</f>
        <v>4557146</v>
      </c>
      <c r="C17" s="41">
        <f>SUM(C5:C16)</f>
        <v>3860423</v>
      </c>
      <c r="D17" s="41">
        <f>SUM(D5:D16)</f>
        <v>4162855</v>
      </c>
      <c r="E17" s="57">
        <f t="shared" si="0"/>
        <v>0.18047840871324206</v>
      </c>
      <c r="F17" s="58">
        <f t="shared" si="1"/>
        <v>0.09471648664198007</v>
      </c>
      <c r="G17" s="41">
        <f>SUM(G5:G16)</f>
        <v>607280</v>
      </c>
      <c r="H17" s="41">
        <f>SUM(H5:H16)</f>
        <v>511792</v>
      </c>
      <c r="I17" s="41">
        <f>SUM(I5:I16)</f>
        <v>567984</v>
      </c>
      <c r="J17" s="57">
        <f t="shared" si="2"/>
        <v>0.1865757964172945</v>
      </c>
      <c r="K17" s="58">
        <f t="shared" si="3"/>
        <v>0.06918504746612575</v>
      </c>
      <c r="L17" s="41">
        <f>SUM(L5:L16)</f>
        <v>1013611</v>
      </c>
      <c r="M17" s="41">
        <f>SUM(M5:M16)</f>
        <v>891335</v>
      </c>
      <c r="N17" s="41">
        <f>SUM(N5:N16)</f>
        <v>944308</v>
      </c>
      <c r="O17" s="57">
        <f t="shared" si="4"/>
        <v>0.13718298956060293</v>
      </c>
      <c r="P17" s="58">
        <f t="shared" si="5"/>
        <v>0.07339024979138165</v>
      </c>
      <c r="Q17" s="9"/>
      <c r="R17" s="9"/>
      <c r="S17" s="9"/>
      <c r="T17" s="9"/>
      <c r="U17" s="9"/>
    </row>
    <row r="18" spans="1:21" s="3" customFormat="1" ht="14.1" customHeight="1">
      <c r="A18" s="51"/>
      <c r="B18" s="52"/>
      <c r="C18" s="52"/>
      <c r="D18" s="52"/>
      <c r="E18" s="53"/>
      <c r="F18" s="54"/>
      <c r="G18" s="52"/>
      <c r="H18" s="52"/>
      <c r="I18" s="52"/>
      <c r="J18" s="53"/>
      <c r="K18" s="54"/>
      <c r="L18" s="52"/>
      <c r="M18" s="52"/>
      <c r="N18" s="52"/>
      <c r="O18" s="53"/>
      <c r="P18" s="54"/>
      <c r="Q18" s="9"/>
      <c r="R18" s="9"/>
      <c r="S18" s="9"/>
      <c r="T18" s="9"/>
      <c r="U18" s="9"/>
    </row>
    <row r="19" spans="1:11" s="3" customFormat="1" ht="15" customHeight="1">
      <c r="A19" s="50" t="s">
        <v>63</v>
      </c>
      <c r="B19" s="102" t="s">
        <v>60</v>
      </c>
      <c r="C19" s="103"/>
      <c r="D19" s="103"/>
      <c r="E19" s="103"/>
      <c r="F19" s="104"/>
      <c r="G19" s="102" t="s">
        <v>61</v>
      </c>
      <c r="H19" s="103"/>
      <c r="I19" s="103"/>
      <c r="J19" s="103"/>
      <c r="K19" s="103"/>
    </row>
    <row r="20" spans="1:11" s="3" customFormat="1" ht="15" customHeight="1">
      <c r="A20" s="29"/>
      <c r="B20" s="26">
        <f>B4</f>
        <v>2023</v>
      </c>
      <c r="C20" s="26">
        <f>C4</f>
        <v>2022</v>
      </c>
      <c r="D20" s="26">
        <f>D4</f>
        <v>2019</v>
      </c>
      <c r="E20" s="26" t="str">
        <f>E4</f>
        <v>Δ2023/22</v>
      </c>
      <c r="F20" s="26" t="str">
        <f>F4</f>
        <v>Δ2023/19</v>
      </c>
      <c r="G20" s="26">
        <f>B4</f>
        <v>2023</v>
      </c>
      <c r="H20" s="26">
        <f>C4</f>
        <v>2022</v>
      </c>
      <c r="I20" s="26">
        <f>D4</f>
        <v>2019</v>
      </c>
      <c r="J20" s="26" t="str">
        <f>E4</f>
        <v>Δ2023/22</v>
      </c>
      <c r="K20" s="26" t="str">
        <f>F4</f>
        <v>Δ2023/19</v>
      </c>
    </row>
    <row r="21" spans="1:21" ht="15" customHeight="1">
      <c r="A21" s="32" t="s">
        <v>1</v>
      </c>
      <c r="B21" s="33">
        <f>SUM('table 3'!G3:H3)</f>
        <v>79635</v>
      </c>
      <c r="C21" s="33">
        <f>SUM('table 3'!G18:H18)</f>
        <v>49678</v>
      </c>
      <c r="D21" s="33">
        <f>SUM('table 3'!G34:H34)</f>
        <v>70451</v>
      </c>
      <c r="E21" s="44">
        <f aca="true" t="shared" si="6" ref="E21:E33">_xlfn.IFERROR(B21/C21-1,"")</f>
        <v>0.6030234711542333</v>
      </c>
      <c r="F21" s="55">
        <f aca="true" t="shared" si="7" ref="F21:F33">_xlfn.IFERROR(B21/D21-1,"")</f>
        <v>0.1303601084441668</v>
      </c>
      <c r="G21" s="33">
        <f>SUM('table 3'!I3:L3)</f>
        <v>9292</v>
      </c>
      <c r="H21" s="33">
        <f>SUM('table 3'!I18:L18)</f>
        <v>9077</v>
      </c>
      <c r="I21" s="33">
        <f>SUM('table 3'!I34:L34)</f>
        <v>12784</v>
      </c>
      <c r="J21" s="44">
        <f aca="true" t="shared" si="8" ref="J21:J33">_xlfn.IFERROR(G21/H21-1,"")</f>
        <v>0.02368623994711916</v>
      </c>
      <c r="K21" s="55">
        <f aca="true" t="shared" si="9" ref="K21:K33">_xlfn.IFERROR(G21/I21-1,"")</f>
        <v>-0.27315394242803503</v>
      </c>
      <c r="L21" s="3"/>
      <c r="M21" s="3"/>
      <c r="N21" s="3"/>
      <c r="O21" s="3"/>
      <c r="P21" s="3"/>
      <c r="Q21"/>
      <c r="R21"/>
      <c r="S21"/>
      <c r="T21"/>
      <c r="U21"/>
    </row>
    <row r="22" spans="1:21" ht="15" customHeight="1">
      <c r="A22" s="29" t="s">
        <v>2</v>
      </c>
      <c r="B22" s="30">
        <f>SUM('table 3'!G4:H4)</f>
        <v>75901</v>
      </c>
      <c r="C22" s="30">
        <f>SUM('table 3'!G19:H19)</f>
        <v>51372</v>
      </c>
      <c r="D22" s="30">
        <f>SUM('table 3'!G35:H35)</f>
        <v>67696</v>
      </c>
      <c r="E22" s="43">
        <f t="shared" si="6"/>
        <v>0.47747800358171766</v>
      </c>
      <c r="F22" s="56">
        <f t="shared" si="7"/>
        <v>0.12120361616639097</v>
      </c>
      <c r="G22" s="30">
        <f>SUM('table 3'!I4:L4)</f>
        <v>7454</v>
      </c>
      <c r="H22" s="30">
        <f>SUM('table 3'!I19:L19)</f>
        <v>10058</v>
      </c>
      <c r="I22" s="30">
        <f>SUM('table 3'!I35:L35)</f>
        <v>12781</v>
      </c>
      <c r="J22" s="43">
        <f t="shared" si="8"/>
        <v>-0.2588983893418174</v>
      </c>
      <c r="K22" s="56">
        <f t="shared" si="9"/>
        <v>-0.41679054847038577</v>
      </c>
      <c r="L22" s="3"/>
      <c r="M22" s="3"/>
      <c r="N22" s="3"/>
      <c r="O22" s="3"/>
      <c r="P22" s="3"/>
      <c r="Q22"/>
      <c r="R22"/>
      <c r="S22"/>
      <c r="T22"/>
      <c r="U22"/>
    </row>
    <row r="23" spans="1:21" ht="15" customHeight="1">
      <c r="A23" s="32" t="s">
        <v>3</v>
      </c>
      <c r="B23" s="33">
        <f>SUM('table 3'!G5:H5)</f>
        <v>80623</v>
      </c>
      <c r="C23" s="33">
        <f>SUM('table 3'!G20:H20)</f>
        <v>62914</v>
      </c>
      <c r="D23" s="33">
        <f>SUM('table 3'!G36:H36)</f>
        <v>78209</v>
      </c>
      <c r="E23" s="44">
        <f t="shared" si="6"/>
        <v>0.2814794799249769</v>
      </c>
      <c r="F23" s="55">
        <f t="shared" si="7"/>
        <v>0.03086601286296964</v>
      </c>
      <c r="G23" s="33">
        <f>SUM('table 3'!I5:L5)</f>
        <v>14493</v>
      </c>
      <c r="H23" s="33">
        <f>SUM('table 3'!I20:L20)</f>
        <v>12178</v>
      </c>
      <c r="I23" s="33">
        <f>SUM('table 3'!I36:L36)</f>
        <v>14986</v>
      </c>
      <c r="J23" s="44">
        <f t="shared" si="8"/>
        <v>0.19009689604204305</v>
      </c>
      <c r="K23" s="55">
        <f t="shared" si="9"/>
        <v>-0.03289737087948752</v>
      </c>
      <c r="L23" s="3"/>
      <c r="M23" s="3"/>
      <c r="N23" s="3"/>
      <c r="O23" s="3"/>
      <c r="P23" s="3"/>
      <c r="Q23"/>
      <c r="R23"/>
      <c r="S23"/>
      <c r="T23"/>
      <c r="U23"/>
    </row>
    <row r="24" spans="1:21" ht="15" customHeight="1">
      <c r="A24" s="29" t="s">
        <v>4</v>
      </c>
      <c r="B24" s="30">
        <f>SUM('table 3'!G6:H6)</f>
        <v>95574</v>
      </c>
      <c r="C24" s="30">
        <f>SUM('table 3'!G21:H21)</f>
        <v>78895</v>
      </c>
      <c r="D24" s="30">
        <f>SUM('table 3'!G37:H37)</f>
        <v>81227</v>
      </c>
      <c r="E24" s="43">
        <f t="shared" si="6"/>
        <v>0.21140756701945618</v>
      </c>
      <c r="F24" s="56">
        <f t="shared" si="7"/>
        <v>0.1766284609797235</v>
      </c>
      <c r="G24" s="30">
        <f>SUM('table 3'!I6:L6)</f>
        <v>20553</v>
      </c>
      <c r="H24" s="30">
        <f>SUM('table 3'!I21:L21)</f>
        <v>16844</v>
      </c>
      <c r="I24" s="30">
        <f>SUM('table 3'!I37:L37)</f>
        <v>18221</v>
      </c>
      <c r="J24" s="43">
        <f t="shared" si="8"/>
        <v>0.2201971028259322</v>
      </c>
      <c r="K24" s="56">
        <f t="shared" si="9"/>
        <v>0.12798419406179673</v>
      </c>
      <c r="L24" s="3"/>
      <c r="M24" s="3"/>
      <c r="N24" s="3"/>
      <c r="O24" s="3"/>
      <c r="P24" s="3"/>
      <c r="Q24"/>
      <c r="R24"/>
      <c r="S24"/>
      <c r="T24"/>
      <c r="U24"/>
    </row>
    <row r="25" spans="1:21" ht="15" customHeight="1">
      <c r="A25" s="32" t="s">
        <v>5</v>
      </c>
      <c r="B25" s="33">
        <f>SUM('table 3'!G7:H7)</f>
        <v>102842</v>
      </c>
      <c r="C25" s="33">
        <f>SUM('table 3'!G22:H22)</f>
        <v>78106</v>
      </c>
      <c r="D25" s="33">
        <f>SUM('table 3'!G38:H38)</f>
        <v>82377</v>
      </c>
      <c r="E25" s="44">
        <f t="shared" si="6"/>
        <v>0.3166978209100453</v>
      </c>
      <c r="F25" s="55">
        <f t="shared" si="7"/>
        <v>0.24843099408815572</v>
      </c>
      <c r="G25" s="33">
        <f>SUM('table 3'!I7:L7)</f>
        <v>25284</v>
      </c>
      <c r="H25" s="33">
        <f>SUM('table 3'!I22:L22)</f>
        <v>20879</v>
      </c>
      <c r="I25" s="33">
        <f>SUM('table 3'!I38:L38)</f>
        <v>20382</v>
      </c>
      <c r="J25" s="44">
        <f t="shared" si="8"/>
        <v>0.21097753723837354</v>
      </c>
      <c r="K25" s="55">
        <f t="shared" si="9"/>
        <v>0.240506329113924</v>
      </c>
      <c r="L25" s="3"/>
      <c r="M25" s="3"/>
      <c r="N25" s="3"/>
      <c r="O25" s="3"/>
      <c r="P25" s="3"/>
      <c r="Q25"/>
      <c r="R25"/>
      <c r="S25"/>
      <c r="T25"/>
      <c r="U25"/>
    </row>
    <row r="26" spans="1:21" ht="15" customHeight="1">
      <c r="A26" s="29" t="s">
        <v>6</v>
      </c>
      <c r="B26" s="30">
        <f>SUM('table 3'!G8:H8)</f>
        <v>108938</v>
      </c>
      <c r="C26" s="30">
        <f>SUM('table 3'!G23:H23)</f>
        <v>86946</v>
      </c>
      <c r="D26" s="30">
        <f>SUM('table 3'!G39:H39)</f>
        <v>86285</v>
      </c>
      <c r="E26" s="43">
        <f t="shared" si="6"/>
        <v>0.2529386055712741</v>
      </c>
      <c r="F26" s="56">
        <f t="shared" si="7"/>
        <v>0.26253694153097284</v>
      </c>
      <c r="G26" s="30">
        <f>SUM('table 3'!I8:L8)</f>
        <v>37210</v>
      </c>
      <c r="H26" s="30">
        <f>SUM('table 3'!I23:L23)</f>
        <v>31994</v>
      </c>
      <c r="I26" s="30">
        <f>SUM('table 3'!I39:L39)</f>
        <v>30344</v>
      </c>
      <c r="J26" s="43">
        <f t="shared" si="8"/>
        <v>0.16303056823154338</v>
      </c>
      <c r="K26" s="56">
        <f t="shared" si="9"/>
        <v>0.22627208014764033</v>
      </c>
      <c r="L26" s="3"/>
      <c r="M26" s="3"/>
      <c r="N26" s="3"/>
      <c r="O26" s="3"/>
      <c r="P26" s="3"/>
      <c r="Q26"/>
      <c r="R26"/>
      <c r="S26"/>
      <c r="T26"/>
      <c r="U26"/>
    </row>
    <row r="27" spans="1:21" ht="15" customHeight="1">
      <c r="A27" s="32" t="s">
        <v>7</v>
      </c>
      <c r="B27" s="33">
        <f>SUM('table 3'!G9:H9)</f>
        <v>120975</v>
      </c>
      <c r="C27" s="33">
        <f>SUM('table 3'!G24:H24)</f>
        <v>100431</v>
      </c>
      <c r="D27" s="33">
        <f>SUM('table 3'!G40:H40)</f>
        <v>98202</v>
      </c>
      <c r="E27" s="44">
        <f t="shared" si="6"/>
        <v>0.20455835349643037</v>
      </c>
      <c r="F27" s="55">
        <f t="shared" si="7"/>
        <v>0.2318995539805706</v>
      </c>
      <c r="G27" s="33">
        <f>SUM('table 3'!I9:L9)</f>
        <v>43521</v>
      </c>
      <c r="H27" s="33">
        <f>SUM('table 3'!I24:L24)</f>
        <v>40150</v>
      </c>
      <c r="I27" s="33">
        <f>SUM('table 3'!I40:L40)</f>
        <v>40034</v>
      </c>
      <c r="J27" s="44">
        <f t="shared" si="8"/>
        <v>0.0839601494396014</v>
      </c>
      <c r="K27" s="55">
        <f t="shared" si="9"/>
        <v>0.08710096418044655</v>
      </c>
      <c r="L27" s="3"/>
      <c r="M27" s="3"/>
      <c r="N27" s="3"/>
      <c r="O27" s="3"/>
      <c r="P27" s="3"/>
      <c r="Q27"/>
      <c r="R27"/>
      <c r="S27"/>
      <c r="T27"/>
      <c r="U27"/>
    </row>
    <row r="28" spans="1:21" ht="15" customHeight="1">
      <c r="A28" s="29" t="s">
        <v>8</v>
      </c>
      <c r="B28" s="30">
        <f>SUM('table 3'!G10:H10)</f>
        <v>117005</v>
      </c>
      <c r="C28" s="30">
        <f>SUM('table 3'!G25:H25)</f>
        <v>98106</v>
      </c>
      <c r="D28" s="30">
        <f>SUM('table 3'!G41:H41)</f>
        <v>98731</v>
      </c>
      <c r="E28" s="43">
        <f t="shared" si="6"/>
        <v>0.1926385746029804</v>
      </c>
      <c r="F28" s="56">
        <f t="shared" si="7"/>
        <v>0.18508877657473333</v>
      </c>
      <c r="G28" s="30">
        <f>SUM('table 3'!I10:L10)</f>
        <v>43778</v>
      </c>
      <c r="H28" s="30">
        <f>SUM('table 3'!I25:L25)</f>
        <v>41132</v>
      </c>
      <c r="I28" s="30">
        <f>SUM('table 3'!I41:L41)</f>
        <v>40318</v>
      </c>
      <c r="J28" s="43">
        <f t="shared" si="8"/>
        <v>0.06432947583390058</v>
      </c>
      <c r="K28" s="56">
        <f t="shared" si="9"/>
        <v>0.08581774889627458</v>
      </c>
      <c r="L28" s="3"/>
      <c r="M28" s="3"/>
      <c r="N28" s="3"/>
      <c r="O28" s="3"/>
      <c r="P28" s="3"/>
      <c r="Q28"/>
      <c r="R28"/>
      <c r="S28"/>
      <c r="T28"/>
      <c r="U28"/>
    </row>
    <row r="29" spans="1:21" ht="15" customHeight="1">
      <c r="A29" s="32" t="s">
        <v>9</v>
      </c>
      <c r="B29" s="33">
        <f>SUM('table 3'!G11:H11)</f>
        <v>105339</v>
      </c>
      <c r="C29" s="33">
        <f>SUM('table 3'!G26:H26)</f>
        <v>89106</v>
      </c>
      <c r="D29" s="33">
        <f>SUM('table 3'!G42:H42)</f>
        <v>89285</v>
      </c>
      <c r="E29" s="44">
        <f t="shared" si="6"/>
        <v>0.1821762844252912</v>
      </c>
      <c r="F29" s="55">
        <f t="shared" si="7"/>
        <v>0.1798062384499075</v>
      </c>
      <c r="G29" s="33">
        <f>SUM('table 3'!I11:L11)</f>
        <v>35094</v>
      </c>
      <c r="H29" s="33">
        <f>SUM('table 3'!I26:L26)</f>
        <v>31716</v>
      </c>
      <c r="I29" s="33">
        <f>SUM('table 3'!I42:L42)</f>
        <v>28208</v>
      </c>
      <c r="J29" s="44">
        <f t="shared" si="8"/>
        <v>0.10650775633749521</v>
      </c>
      <c r="K29" s="55">
        <f t="shared" si="9"/>
        <v>0.24411514463981843</v>
      </c>
      <c r="L29" s="3"/>
      <c r="M29" s="3"/>
      <c r="N29" s="3"/>
      <c r="O29" s="3"/>
      <c r="P29" s="3"/>
      <c r="Q29"/>
      <c r="R29"/>
      <c r="S29"/>
      <c r="T29"/>
      <c r="U29"/>
    </row>
    <row r="30" spans="1:21" ht="15" customHeight="1">
      <c r="A30" s="29" t="s">
        <v>10</v>
      </c>
      <c r="B30" s="30">
        <f>SUM('table 3'!G12:H12)</f>
        <v>103165</v>
      </c>
      <c r="C30" s="30">
        <f>SUM('table 3'!G27:H27)</f>
        <v>84716</v>
      </c>
      <c r="D30" s="30">
        <f>SUM('table 3'!G43:H43)</f>
        <v>81155</v>
      </c>
      <c r="E30" s="43">
        <f t="shared" si="6"/>
        <v>0.21777468246848297</v>
      </c>
      <c r="F30" s="56">
        <f t="shared" si="7"/>
        <v>0.2712094140841599</v>
      </c>
      <c r="G30" s="30">
        <f>SUM('table 3'!I12:L12)</f>
        <v>21897</v>
      </c>
      <c r="H30" s="30">
        <f>SUM('table 3'!I27:L27)</f>
        <v>18309</v>
      </c>
      <c r="I30" s="30">
        <f>SUM('table 3'!I43:L43)</f>
        <v>18338</v>
      </c>
      <c r="J30" s="43">
        <f t="shared" si="8"/>
        <v>0.19596919547763392</v>
      </c>
      <c r="K30" s="56">
        <f t="shared" si="9"/>
        <v>0.19407787108735963</v>
      </c>
      <c r="L30" s="3"/>
      <c r="M30" s="3"/>
      <c r="N30" s="3"/>
      <c r="O30" s="3"/>
      <c r="P30" s="3"/>
      <c r="Q30"/>
      <c r="R30"/>
      <c r="S30"/>
      <c r="T30"/>
      <c r="U30"/>
    </row>
    <row r="31" spans="1:21" ht="15" customHeight="1">
      <c r="A31" s="32" t="s">
        <v>11</v>
      </c>
      <c r="B31" s="33">
        <f>SUM('table 3'!G13:H13)</f>
        <v>85085</v>
      </c>
      <c r="C31" s="33">
        <f>SUM('table 3'!G28:H28)</f>
        <v>76894</v>
      </c>
      <c r="D31" s="33">
        <f>SUM('table 3'!G44:H44)</f>
        <v>73165</v>
      </c>
      <c r="E31" s="44">
        <f t="shared" si="6"/>
        <v>0.10652326579447036</v>
      </c>
      <c r="F31" s="55">
        <f t="shared" si="7"/>
        <v>0.16291942868858067</v>
      </c>
      <c r="G31" s="33">
        <f>SUM('table 3'!I13:L13)</f>
        <v>12030</v>
      </c>
      <c r="H31" s="33">
        <f>SUM('table 3'!I28:L28)</f>
        <v>14611</v>
      </c>
      <c r="I31" s="33">
        <f>SUM('table 3'!I44:L44)</f>
        <v>13902</v>
      </c>
      <c r="J31" s="44">
        <f t="shared" si="8"/>
        <v>-0.1766477311614537</v>
      </c>
      <c r="K31" s="55">
        <f t="shared" si="9"/>
        <v>-0.1346568839015969</v>
      </c>
      <c r="L31" s="3"/>
      <c r="M31" s="3"/>
      <c r="N31" s="3"/>
      <c r="O31" s="3"/>
      <c r="P31" s="3"/>
      <c r="Q31"/>
      <c r="R31"/>
      <c r="S31"/>
      <c r="T31"/>
      <c r="U31"/>
    </row>
    <row r="32" spans="1:21" ht="15" customHeight="1" thickBot="1">
      <c r="A32" s="89" t="s">
        <v>12</v>
      </c>
      <c r="B32" s="90">
        <f>SUM('table 3'!G14:H14)</f>
        <v>92766</v>
      </c>
      <c r="C32" s="90">
        <f>SUM('table 3'!G29:H29)</f>
        <v>79401</v>
      </c>
      <c r="D32" s="90">
        <f>SUM('table 3'!G45:H45)</f>
        <v>73292</v>
      </c>
      <c r="E32" s="91">
        <f t="shared" si="6"/>
        <v>0.1683228170929838</v>
      </c>
      <c r="F32" s="92">
        <f t="shared" si="7"/>
        <v>0.26570430606341766</v>
      </c>
      <c r="G32" s="90">
        <f>SUM('table 3'!I14:L14)</f>
        <v>14373</v>
      </c>
      <c r="H32" s="90">
        <f>SUM('table 3'!I29:L29)</f>
        <v>14588</v>
      </c>
      <c r="I32" s="90">
        <f>SUM('table 3'!I45:L45)</f>
        <v>14077</v>
      </c>
      <c r="J32" s="91">
        <f t="shared" si="8"/>
        <v>-0.01473814093775705</v>
      </c>
      <c r="K32" s="92">
        <f t="shared" si="9"/>
        <v>0.021027207501598255</v>
      </c>
      <c r="L32" s="3"/>
      <c r="M32" s="3"/>
      <c r="N32" s="3"/>
      <c r="O32" s="3"/>
      <c r="P32" s="3"/>
      <c r="Q32"/>
      <c r="R32"/>
      <c r="S32"/>
      <c r="T32"/>
      <c r="U32"/>
    </row>
    <row r="33" spans="1:21" ht="15" customHeight="1" thickTop="1">
      <c r="A33" s="40" t="s">
        <v>0</v>
      </c>
      <c r="B33" s="41">
        <f>SUM(B21:B32)</f>
        <v>1167848</v>
      </c>
      <c r="C33" s="41">
        <f>SUM(C21:C32)</f>
        <v>936565</v>
      </c>
      <c r="D33" s="41">
        <f>SUM(D21:D32)</f>
        <v>980075</v>
      </c>
      <c r="E33" s="57">
        <f t="shared" si="6"/>
        <v>0.24694815629454436</v>
      </c>
      <c r="F33" s="58">
        <f t="shared" si="7"/>
        <v>0.19159043950718058</v>
      </c>
      <c r="G33" s="41">
        <f>SUM(G21:G32)</f>
        <v>284979</v>
      </c>
      <c r="H33" s="41">
        <f>SUM(H21:H32)</f>
        <v>261536</v>
      </c>
      <c r="I33" s="41">
        <f>SUM(I21:I32)</f>
        <v>264375</v>
      </c>
      <c r="J33" s="57">
        <f t="shared" si="8"/>
        <v>0.08963584363146948</v>
      </c>
      <c r="K33" s="58">
        <f t="shared" si="9"/>
        <v>0.07793475177304954</v>
      </c>
      <c r="L33" s="3">
        <f>SUM(L21:L32)</f>
        <v>0</v>
      </c>
      <c r="M33" s="3">
        <f>SUM(M21:M32)</f>
        <v>0</v>
      </c>
      <c r="N33" s="3">
        <f>SUM(N21:N32)</f>
        <v>0</v>
      </c>
      <c r="O33" s="3"/>
      <c r="P33" s="3"/>
      <c r="Q33"/>
      <c r="R33"/>
      <c r="S33"/>
      <c r="T33"/>
      <c r="U33"/>
    </row>
    <row r="34" spans="1:21" s="22" customFormat="1" ht="14.1" customHeight="1">
      <c r="A34" s="47" t="s">
        <v>55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1"/>
      <c r="R34" s="21"/>
      <c r="S34" s="21"/>
      <c r="T34" s="21"/>
      <c r="U34" s="21"/>
    </row>
    <row r="35" spans="1:21" s="22" customFormat="1" ht="14.1" customHeight="1">
      <c r="A35" s="47" t="s">
        <v>33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21"/>
      <c r="R35" s="21"/>
      <c r="S35" s="21"/>
      <c r="T35" s="21"/>
      <c r="U35" s="21"/>
    </row>
    <row r="36" ht="15" customHeight="1">
      <c r="A36" s="47"/>
    </row>
  </sheetData>
  <mergeCells count="5">
    <mergeCell ref="B19:F19"/>
    <mergeCell ref="G19:K19"/>
    <mergeCell ref="B3:F3"/>
    <mergeCell ref="G3:K3"/>
    <mergeCell ref="L3:P3"/>
  </mergeCells>
  <printOptions/>
  <pageMargins left="0.25" right="0.25" top="0.75" bottom="0.75" header="0.3" footer="0.3"/>
  <pageSetup fitToHeight="1" fitToWidth="1" horizontalDpi="598" verticalDpi="598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E8330-E1B2-41F5-8256-16F45DAD239B}">
  <sheetPr>
    <pageSetUpPr fitToPage="1"/>
  </sheetPr>
  <dimension ref="A1:S89"/>
  <sheetViews>
    <sheetView showGridLines="0" showZeros="0" workbookViewId="0" topLeftCell="A1"/>
  </sheetViews>
  <sheetFormatPr defaultColWidth="9.140625" defaultRowHeight="15" customHeight="1"/>
  <cols>
    <col min="1" max="1" width="13.7109375" style="9" customWidth="1"/>
    <col min="2" max="16" width="10.7109375" style="12" customWidth="1"/>
    <col min="17" max="17" width="11.28125" style="12" bestFit="1" customWidth="1"/>
  </cols>
  <sheetData>
    <row r="1" spans="1:17" s="1" customFormat="1" ht="21" customHeight="1">
      <c r="A1" s="24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13.5" customHeight="1">
      <c r="A2" s="25">
        <v>2023</v>
      </c>
      <c r="B2" s="26" t="s">
        <v>14</v>
      </c>
      <c r="C2" s="27" t="s">
        <v>15</v>
      </c>
      <c r="D2" s="27" t="s">
        <v>16</v>
      </c>
      <c r="E2" s="27" t="s">
        <v>17</v>
      </c>
      <c r="F2" s="28" t="s">
        <v>18</v>
      </c>
      <c r="G2" s="26" t="s">
        <v>19</v>
      </c>
      <c r="H2" s="27" t="s">
        <v>20</v>
      </c>
      <c r="I2" s="27" t="s">
        <v>21</v>
      </c>
      <c r="J2" s="27" t="s">
        <v>22</v>
      </c>
      <c r="K2" s="28" t="s">
        <v>23</v>
      </c>
      <c r="L2" s="26" t="s">
        <v>24</v>
      </c>
      <c r="M2" s="27" t="s">
        <v>25</v>
      </c>
      <c r="N2" s="27" t="s">
        <v>26</v>
      </c>
      <c r="O2" s="27" t="s">
        <v>27</v>
      </c>
      <c r="P2" s="28" t="s">
        <v>28</v>
      </c>
      <c r="Q2" s="26" t="s">
        <v>0</v>
      </c>
    </row>
    <row r="3" spans="1:18" s="3" customFormat="1" ht="14.1" customHeight="1">
      <c r="A3" s="29" t="s">
        <v>1</v>
      </c>
      <c r="B3" s="30">
        <v>8103</v>
      </c>
      <c r="C3" s="30">
        <v>24846</v>
      </c>
      <c r="D3" s="30">
        <v>65674</v>
      </c>
      <c r="E3" s="30">
        <v>3675</v>
      </c>
      <c r="F3" s="30">
        <v>29932</v>
      </c>
      <c r="G3" s="30">
        <v>5025</v>
      </c>
      <c r="H3" s="30">
        <v>8319</v>
      </c>
      <c r="I3" s="30">
        <v>42880</v>
      </c>
      <c r="J3" s="30">
        <v>9816</v>
      </c>
      <c r="K3" s="30">
        <v>74704</v>
      </c>
      <c r="L3" s="30">
        <v>61514</v>
      </c>
      <c r="M3" s="30">
        <v>2167</v>
      </c>
      <c r="N3" s="30">
        <v>13872</v>
      </c>
      <c r="O3" s="30">
        <v>44336</v>
      </c>
      <c r="P3" s="30">
        <v>18470</v>
      </c>
      <c r="Q3" s="30">
        <f>SUM(B3:P3)</f>
        <v>413333</v>
      </c>
      <c r="R3" s="31"/>
    </row>
    <row r="4" spans="1:19" s="3" customFormat="1" ht="14.1" customHeight="1">
      <c r="A4" s="32" t="s">
        <v>2</v>
      </c>
      <c r="B4" s="33">
        <v>8744</v>
      </c>
      <c r="C4" s="33">
        <v>23474</v>
      </c>
      <c r="D4" s="33">
        <v>37056</v>
      </c>
      <c r="E4" s="33">
        <v>3406</v>
      </c>
      <c r="F4" s="33">
        <v>28989</v>
      </c>
      <c r="G4" s="33">
        <v>4469</v>
      </c>
      <c r="H4" s="33">
        <v>7009</v>
      </c>
      <c r="I4" s="33">
        <v>34227</v>
      </c>
      <c r="J4" s="33">
        <v>7808</v>
      </c>
      <c r="K4" s="33">
        <v>62494</v>
      </c>
      <c r="L4" s="33">
        <v>30579</v>
      </c>
      <c r="M4" s="33">
        <v>1268</v>
      </c>
      <c r="N4" s="33">
        <v>14336</v>
      </c>
      <c r="O4" s="33">
        <v>36776</v>
      </c>
      <c r="P4" s="33">
        <v>12760</v>
      </c>
      <c r="Q4" s="33">
        <f aca="true" t="shared" si="0" ref="Q4:Q14">SUM(B4:P4)</f>
        <v>313395</v>
      </c>
      <c r="R4" s="31"/>
      <c r="S4" s="34"/>
    </row>
    <row r="5" spans="1:18" s="3" customFormat="1" ht="14.1" customHeight="1">
      <c r="A5" s="29" t="s">
        <v>3</v>
      </c>
      <c r="B5" s="30">
        <v>8255</v>
      </c>
      <c r="C5" s="30">
        <v>25120</v>
      </c>
      <c r="D5" s="30">
        <v>45853</v>
      </c>
      <c r="E5" s="30">
        <v>3852</v>
      </c>
      <c r="F5" s="30">
        <v>34600</v>
      </c>
      <c r="G5" s="30">
        <v>5494</v>
      </c>
      <c r="H5" s="30">
        <v>7721</v>
      </c>
      <c r="I5" s="30">
        <v>41638</v>
      </c>
      <c r="J5" s="30">
        <v>9791</v>
      </c>
      <c r="K5" s="30">
        <v>89358</v>
      </c>
      <c r="L5" s="30">
        <v>37490</v>
      </c>
      <c r="M5" s="30">
        <v>1547</v>
      </c>
      <c r="N5" s="30">
        <v>14841</v>
      </c>
      <c r="O5" s="30">
        <v>37362</v>
      </c>
      <c r="P5" s="30">
        <v>15864</v>
      </c>
      <c r="Q5" s="30">
        <f t="shared" si="0"/>
        <v>378786</v>
      </c>
      <c r="R5" s="31"/>
    </row>
    <row r="6" spans="1:19" s="3" customFormat="1" ht="14.1" customHeight="1">
      <c r="A6" s="32" t="s">
        <v>4</v>
      </c>
      <c r="B6" s="33">
        <v>11853</v>
      </c>
      <c r="C6" s="33">
        <v>31351</v>
      </c>
      <c r="D6" s="33">
        <v>65618</v>
      </c>
      <c r="E6" s="33">
        <v>5368</v>
      </c>
      <c r="F6" s="33">
        <v>38884</v>
      </c>
      <c r="G6" s="33">
        <v>6405</v>
      </c>
      <c r="H6" s="33">
        <v>10470</v>
      </c>
      <c r="I6" s="33">
        <v>60313</v>
      </c>
      <c r="J6" s="33">
        <v>15237</v>
      </c>
      <c r="K6" s="33">
        <v>126258</v>
      </c>
      <c r="L6" s="33">
        <v>56502</v>
      </c>
      <c r="M6" s="33">
        <v>2142</v>
      </c>
      <c r="N6" s="33">
        <v>19679</v>
      </c>
      <c r="O6" s="33">
        <v>93233</v>
      </c>
      <c r="P6" s="33">
        <v>21073</v>
      </c>
      <c r="Q6" s="33">
        <f t="shared" si="0"/>
        <v>564386</v>
      </c>
      <c r="R6" s="31"/>
      <c r="S6" s="34"/>
    </row>
    <row r="7" spans="1:18" s="3" customFormat="1" ht="14.1" customHeight="1">
      <c r="A7" s="29" t="s">
        <v>5</v>
      </c>
      <c r="B7" s="30">
        <v>14686</v>
      </c>
      <c r="C7" s="30">
        <v>31587</v>
      </c>
      <c r="D7" s="30">
        <v>61473</v>
      </c>
      <c r="E7" s="30">
        <v>5478</v>
      </c>
      <c r="F7" s="30">
        <v>45357</v>
      </c>
      <c r="G7" s="30">
        <v>6228</v>
      </c>
      <c r="H7" s="30">
        <v>10870</v>
      </c>
      <c r="I7" s="30">
        <v>61370</v>
      </c>
      <c r="J7" s="30">
        <v>12489</v>
      </c>
      <c r="K7" s="30">
        <v>137600</v>
      </c>
      <c r="L7" s="30">
        <v>40784</v>
      </c>
      <c r="M7" s="30">
        <v>2044</v>
      </c>
      <c r="N7" s="30">
        <v>19498</v>
      </c>
      <c r="O7" s="30">
        <v>88117</v>
      </c>
      <c r="P7" s="30">
        <v>21634</v>
      </c>
      <c r="Q7" s="30">
        <f t="shared" si="0"/>
        <v>559215</v>
      </c>
      <c r="R7" s="31"/>
    </row>
    <row r="8" spans="1:19" s="3" customFormat="1" ht="14.1" customHeight="1">
      <c r="A8" s="32" t="s">
        <v>6</v>
      </c>
      <c r="B8" s="33">
        <v>79696</v>
      </c>
      <c r="C8" s="33">
        <v>47665</v>
      </c>
      <c r="D8" s="33">
        <v>60851</v>
      </c>
      <c r="E8" s="33">
        <v>4694</v>
      </c>
      <c r="F8" s="33">
        <v>60340</v>
      </c>
      <c r="G8" s="33">
        <v>6710</v>
      </c>
      <c r="H8" s="33">
        <v>14884</v>
      </c>
      <c r="I8" s="33">
        <v>101815</v>
      </c>
      <c r="J8" s="33">
        <v>36931</v>
      </c>
      <c r="K8" s="33">
        <v>332250</v>
      </c>
      <c r="L8" s="33">
        <v>44132</v>
      </c>
      <c r="M8" s="33">
        <v>1520</v>
      </c>
      <c r="N8" s="33">
        <v>35911</v>
      </c>
      <c r="O8" s="33">
        <v>452898</v>
      </c>
      <c r="P8" s="33">
        <v>25973</v>
      </c>
      <c r="Q8" s="33">
        <f t="shared" si="0"/>
        <v>1306270</v>
      </c>
      <c r="R8" s="31"/>
      <c r="S8" s="34"/>
    </row>
    <row r="9" spans="1:18" s="3" customFormat="1" ht="14.1" customHeight="1">
      <c r="A9" s="29" t="s">
        <v>7</v>
      </c>
      <c r="B9" s="30">
        <v>148930</v>
      </c>
      <c r="C9" s="30">
        <v>72386</v>
      </c>
      <c r="D9" s="30">
        <v>73909</v>
      </c>
      <c r="E9" s="30">
        <v>19714</v>
      </c>
      <c r="F9" s="30">
        <v>98508</v>
      </c>
      <c r="G9" s="30">
        <v>9148</v>
      </c>
      <c r="H9" s="30">
        <v>18125</v>
      </c>
      <c r="I9" s="30">
        <v>116537</v>
      </c>
      <c r="J9" s="30">
        <v>81546</v>
      </c>
      <c r="K9" s="30">
        <v>475503</v>
      </c>
      <c r="L9" s="30">
        <v>62613</v>
      </c>
      <c r="M9" s="30">
        <v>2684</v>
      </c>
      <c r="N9" s="30">
        <v>65280</v>
      </c>
      <c r="O9" s="30">
        <v>696979</v>
      </c>
      <c r="P9" s="30">
        <v>46480</v>
      </c>
      <c r="Q9" s="30">
        <f t="shared" si="0"/>
        <v>1988342</v>
      </c>
      <c r="R9" s="31"/>
    </row>
    <row r="10" spans="1:19" s="3" customFormat="1" ht="14.1" customHeight="1">
      <c r="A10" s="32" t="s">
        <v>8</v>
      </c>
      <c r="B10" s="33">
        <v>141775</v>
      </c>
      <c r="C10" s="33">
        <v>75433</v>
      </c>
      <c r="D10" s="33">
        <v>100845</v>
      </c>
      <c r="E10" s="33">
        <v>18289</v>
      </c>
      <c r="F10" s="33">
        <v>152188</v>
      </c>
      <c r="G10" s="33">
        <v>7907</v>
      </c>
      <c r="H10" s="33">
        <v>64652</v>
      </c>
      <c r="I10" s="33">
        <v>184527</v>
      </c>
      <c r="J10" s="33">
        <v>75587</v>
      </c>
      <c r="K10" s="33">
        <v>468192</v>
      </c>
      <c r="L10" s="33">
        <v>95722</v>
      </c>
      <c r="M10" s="33">
        <v>4990</v>
      </c>
      <c r="N10" s="33">
        <v>63558</v>
      </c>
      <c r="O10" s="33">
        <v>658840</v>
      </c>
      <c r="P10" s="33">
        <v>66716</v>
      </c>
      <c r="Q10" s="33">
        <f t="shared" si="0"/>
        <v>2179221</v>
      </c>
      <c r="R10" s="31"/>
      <c r="S10" s="34"/>
    </row>
    <row r="11" spans="1:18" s="3" customFormat="1" ht="14.1" customHeight="1">
      <c r="A11" s="29" t="s">
        <v>9</v>
      </c>
      <c r="B11" s="30">
        <v>86178</v>
      </c>
      <c r="C11" s="30">
        <v>46025</v>
      </c>
      <c r="D11" s="30">
        <v>69084</v>
      </c>
      <c r="E11" s="30">
        <v>11459</v>
      </c>
      <c r="F11" s="30">
        <v>83523</v>
      </c>
      <c r="G11" s="30">
        <v>7266</v>
      </c>
      <c r="H11" s="30">
        <v>25715</v>
      </c>
      <c r="I11" s="30">
        <v>108189</v>
      </c>
      <c r="J11" s="30">
        <v>28565</v>
      </c>
      <c r="K11" s="30">
        <v>289690</v>
      </c>
      <c r="L11" s="30">
        <v>53255</v>
      </c>
      <c r="M11" s="30">
        <v>3071</v>
      </c>
      <c r="N11" s="30">
        <v>47037</v>
      </c>
      <c r="O11" s="30">
        <v>386368</v>
      </c>
      <c r="P11" s="30">
        <v>40173</v>
      </c>
      <c r="Q11" s="30">
        <f t="shared" si="0"/>
        <v>1285598</v>
      </c>
      <c r="R11" s="31"/>
    </row>
    <row r="12" spans="1:19" s="3" customFormat="1" ht="14.1" customHeight="1">
      <c r="A12" s="32" t="s">
        <v>10</v>
      </c>
      <c r="B12" s="33">
        <v>11670</v>
      </c>
      <c r="C12" s="33">
        <v>36131</v>
      </c>
      <c r="D12" s="33">
        <v>56604</v>
      </c>
      <c r="E12" s="33">
        <v>5830</v>
      </c>
      <c r="F12" s="33">
        <v>19263</v>
      </c>
      <c r="G12" s="33">
        <v>65080</v>
      </c>
      <c r="H12" s="33">
        <v>14971</v>
      </c>
      <c r="I12" s="33">
        <v>73358</v>
      </c>
      <c r="J12" s="33">
        <v>14068</v>
      </c>
      <c r="K12" s="33">
        <v>100387</v>
      </c>
      <c r="L12" s="33">
        <v>44463</v>
      </c>
      <c r="M12" s="33">
        <v>2548</v>
      </c>
      <c r="N12" s="33">
        <v>23868</v>
      </c>
      <c r="O12" s="33">
        <v>54343</v>
      </c>
      <c r="P12" s="33">
        <v>21850</v>
      </c>
      <c r="Q12" s="33">
        <f t="shared" si="0"/>
        <v>544434</v>
      </c>
      <c r="R12" s="31"/>
      <c r="S12" s="34"/>
    </row>
    <row r="13" spans="1:18" s="3" customFormat="1" ht="14.1" customHeight="1">
      <c r="A13" s="29" t="s">
        <v>11</v>
      </c>
      <c r="B13" s="30">
        <v>7653</v>
      </c>
      <c r="C13" s="30">
        <v>27285</v>
      </c>
      <c r="D13" s="30">
        <v>52116</v>
      </c>
      <c r="E13" s="30">
        <v>5078</v>
      </c>
      <c r="F13" s="30">
        <v>34980</v>
      </c>
      <c r="G13" s="30">
        <v>5341</v>
      </c>
      <c r="H13" s="30">
        <v>13818</v>
      </c>
      <c r="I13" s="30">
        <v>71122</v>
      </c>
      <c r="J13" s="30">
        <v>9210</v>
      </c>
      <c r="K13" s="30">
        <v>69811</v>
      </c>
      <c r="L13" s="30">
        <v>43410</v>
      </c>
      <c r="M13" s="30">
        <v>1881</v>
      </c>
      <c r="N13" s="30">
        <v>14028</v>
      </c>
      <c r="O13" s="30">
        <v>38492</v>
      </c>
      <c r="P13" s="30">
        <v>20026</v>
      </c>
      <c r="Q13" s="30">
        <f t="shared" si="0"/>
        <v>414251</v>
      </c>
      <c r="R13" s="31"/>
    </row>
    <row r="14" spans="1:19" s="3" customFormat="1" ht="14.1" customHeight="1" thickBot="1">
      <c r="A14" s="93" t="s">
        <v>12</v>
      </c>
      <c r="B14" s="94">
        <v>9828</v>
      </c>
      <c r="C14" s="94">
        <v>34495</v>
      </c>
      <c r="D14" s="94">
        <v>47778</v>
      </c>
      <c r="E14" s="94">
        <v>4856</v>
      </c>
      <c r="F14" s="94">
        <v>39439</v>
      </c>
      <c r="G14" s="94">
        <v>6370</v>
      </c>
      <c r="H14" s="94">
        <v>17799</v>
      </c>
      <c r="I14" s="94">
        <v>65821</v>
      </c>
      <c r="J14" s="94">
        <v>11674</v>
      </c>
      <c r="K14" s="94">
        <v>83675</v>
      </c>
      <c r="L14" s="94">
        <v>45100</v>
      </c>
      <c r="M14" s="94">
        <v>2193</v>
      </c>
      <c r="N14" s="94">
        <v>28111</v>
      </c>
      <c r="O14" s="94">
        <v>72658</v>
      </c>
      <c r="P14" s="94">
        <v>19189</v>
      </c>
      <c r="Q14" s="94">
        <f t="shared" si="0"/>
        <v>488986</v>
      </c>
      <c r="R14" s="31"/>
      <c r="S14" s="34"/>
    </row>
    <row r="15" spans="1:18" s="3" customFormat="1" ht="14.1" customHeight="1" thickTop="1">
      <c r="A15" s="35" t="s">
        <v>0</v>
      </c>
      <c r="B15" s="36">
        <f>SUM(B3:B14)</f>
        <v>537371</v>
      </c>
      <c r="C15" s="36">
        <f aca="true" t="shared" si="1" ref="C15:Q15">SUM(C3:C14)</f>
        <v>475798</v>
      </c>
      <c r="D15" s="36">
        <f t="shared" si="1"/>
        <v>736861</v>
      </c>
      <c r="E15" s="36">
        <f t="shared" si="1"/>
        <v>91699</v>
      </c>
      <c r="F15" s="36">
        <f t="shared" si="1"/>
        <v>666003</v>
      </c>
      <c r="G15" s="36">
        <f t="shared" si="1"/>
        <v>135443</v>
      </c>
      <c r="H15" s="36">
        <f t="shared" si="1"/>
        <v>214353</v>
      </c>
      <c r="I15" s="36">
        <f t="shared" si="1"/>
        <v>961797</v>
      </c>
      <c r="J15" s="36">
        <f t="shared" si="1"/>
        <v>312722</v>
      </c>
      <c r="K15" s="36">
        <f t="shared" si="1"/>
        <v>2309922</v>
      </c>
      <c r="L15" s="36">
        <f t="shared" si="1"/>
        <v>615564</v>
      </c>
      <c r="M15" s="36">
        <f t="shared" si="1"/>
        <v>28055</v>
      </c>
      <c r="N15" s="36">
        <f t="shared" si="1"/>
        <v>360019</v>
      </c>
      <c r="O15" s="36">
        <f t="shared" si="1"/>
        <v>2660402</v>
      </c>
      <c r="P15" s="36">
        <f t="shared" si="1"/>
        <v>330208</v>
      </c>
      <c r="Q15" s="36">
        <f t="shared" si="1"/>
        <v>10436217</v>
      </c>
      <c r="R15" s="31"/>
    </row>
    <row r="16" spans="1:17" ht="14.25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2" customFormat="1" ht="13.5" customHeight="1">
      <c r="A17" s="25">
        <v>2022</v>
      </c>
      <c r="B17" s="26" t="str">
        <f>B2</f>
        <v>Nυμφαία</v>
      </c>
      <c r="C17" s="27" t="str">
        <f aca="true" t="shared" si="2" ref="C17:Q17">C2</f>
        <v>Νίκη</v>
      </c>
      <c r="D17" s="27" t="str">
        <f t="shared" si="2"/>
        <v>Κρυσταλλoπηγή</v>
      </c>
      <c r="E17" s="27" t="str">
        <f t="shared" si="2"/>
        <v>Αγ. Κωνσταντίνος</v>
      </c>
      <c r="F17" s="28" t="str">
        <f t="shared" si="2"/>
        <v>Ορμένιο</v>
      </c>
      <c r="G17" s="26" t="str">
        <f t="shared" si="2"/>
        <v>Κυπρίνος</v>
      </c>
      <c r="H17" s="27" t="str">
        <f t="shared" si="2"/>
        <v>Καστανιές</v>
      </c>
      <c r="I17" s="27" t="str">
        <f t="shared" si="2"/>
        <v>Κήποι</v>
      </c>
      <c r="J17" s="27" t="str">
        <f t="shared" si="2"/>
        <v>Δοϊράνη</v>
      </c>
      <c r="K17" s="28" t="str">
        <f t="shared" si="2"/>
        <v>Εύζωνοι</v>
      </c>
      <c r="L17" s="26" t="str">
        <f t="shared" si="2"/>
        <v>Κακαβιά</v>
      </c>
      <c r="M17" s="27" t="str">
        <f t="shared" si="2"/>
        <v>Μέρτζανη</v>
      </c>
      <c r="N17" s="27" t="str">
        <f t="shared" si="2"/>
        <v>Εξοχή</v>
      </c>
      <c r="O17" s="27" t="str">
        <f t="shared" si="2"/>
        <v>Προμαχώνας</v>
      </c>
      <c r="P17" s="28" t="str">
        <f t="shared" si="2"/>
        <v>Σαγιάδα</v>
      </c>
      <c r="Q17" s="26" t="str">
        <f t="shared" si="2"/>
        <v>Σύνολο</v>
      </c>
    </row>
    <row r="18" spans="1:18" s="3" customFormat="1" ht="14.1" customHeight="1">
      <c r="A18" s="29" t="s">
        <v>1</v>
      </c>
      <c r="B18" s="30">
        <v>3642</v>
      </c>
      <c r="C18" s="30">
        <v>2298</v>
      </c>
      <c r="D18" s="30">
        <v>40593</v>
      </c>
      <c r="E18" s="30">
        <v>0</v>
      </c>
      <c r="F18" s="30">
        <v>8088</v>
      </c>
      <c r="G18" s="30">
        <v>0</v>
      </c>
      <c r="H18" s="30">
        <v>936</v>
      </c>
      <c r="I18" s="30">
        <v>11720</v>
      </c>
      <c r="J18" s="30">
        <v>3442</v>
      </c>
      <c r="K18" s="30">
        <v>25864</v>
      </c>
      <c r="L18" s="30">
        <v>37630</v>
      </c>
      <c r="M18" s="30">
        <v>867</v>
      </c>
      <c r="N18" s="30">
        <v>4026</v>
      </c>
      <c r="O18" s="30">
        <v>21166</v>
      </c>
      <c r="P18" s="30">
        <v>9568</v>
      </c>
      <c r="Q18" s="30">
        <f>SUM(B18:P18)</f>
        <v>169840</v>
      </c>
      <c r="R18" s="31"/>
    </row>
    <row r="19" spans="1:19" s="3" customFormat="1" ht="14.1" customHeight="1">
      <c r="A19" s="32" t="s">
        <v>2</v>
      </c>
      <c r="B19" s="33">
        <v>5837</v>
      </c>
      <c r="C19" s="33">
        <v>5542</v>
      </c>
      <c r="D19" s="33">
        <v>28558</v>
      </c>
      <c r="E19" s="33">
        <v>0</v>
      </c>
      <c r="F19" s="33">
        <v>9879</v>
      </c>
      <c r="G19" s="33">
        <v>0</v>
      </c>
      <c r="H19" s="33">
        <v>1765</v>
      </c>
      <c r="I19" s="33">
        <v>14107</v>
      </c>
      <c r="J19" s="33">
        <v>35589</v>
      </c>
      <c r="K19" s="33">
        <v>7940</v>
      </c>
      <c r="L19" s="33">
        <v>24609</v>
      </c>
      <c r="M19" s="33">
        <v>762</v>
      </c>
      <c r="N19" s="33">
        <v>5960</v>
      </c>
      <c r="O19" s="33">
        <v>25376</v>
      </c>
      <c r="P19" s="33">
        <v>9047</v>
      </c>
      <c r="Q19" s="33">
        <f aca="true" t="shared" si="3" ref="Q19:Q29">SUM(B19:P19)</f>
        <v>174971</v>
      </c>
      <c r="R19" s="31"/>
      <c r="S19" s="34"/>
    </row>
    <row r="20" spans="1:18" s="3" customFormat="1" ht="14.1" customHeight="1">
      <c r="A20" s="29" t="s">
        <v>3</v>
      </c>
      <c r="B20" s="30">
        <v>7997</v>
      </c>
      <c r="C20" s="30">
        <v>6949</v>
      </c>
      <c r="D20" s="30">
        <v>37763</v>
      </c>
      <c r="E20" s="30">
        <v>0</v>
      </c>
      <c r="F20" s="30">
        <v>14974</v>
      </c>
      <c r="G20" s="30">
        <v>0</v>
      </c>
      <c r="H20" s="30">
        <v>1898</v>
      </c>
      <c r="I20" s="30">
        <v>20386</v>
      </c>
      <c r="J20" s="30">
        <v>6041</v>
      </c>
      <c r="K20" s="30">
        <v>42732</v>
      </c>
      <c r="L20" s="30">
        <v>31798</v>
      </c>
      <c r="M20" s="30">
        <v>1236</v>
      </c>
      <c r="N20" s="30">
        <v>10034</v>
      </c>
      <c r="O20" s="30">
        <v>44222</v>
      </c>
      <c r="P20" s="30">
        <v>11940</v>
      </c>
      <c r="Q20" s="30">
        <f t="shared" si="3"/>
        <v>237970</v>
      </c>
      <c r="R20" s="31"/>
    </row>
    <row r="21" spans="1:19" s="3" customFormat="1" ht="14.1" customHeight="1">
      <c r="A21" s="32" t="s">
        <v>4</v>
      </c>
      <c r="B21" s="33">
        <v>11465</v>
      </c>
      <c r="C21" s="33">
        <v>10882</v>
      </c>
      <c r="D21" s="33">
        <v>48188</v>
      </c>
      <c r="E21" s="33">
        <v>2477</v>
      </c>
      <c r="F21" s="33">
        <v>18987</v>
      </c>
      <c r="G21" s="33">
        <v>987</v>
      </c>
      <c r="H21" s="33">
        <v>2885</v>
      </c>
      <c r="I21" s="33">
        <v>7428</v>
      </c>
      <c r="J21" s="33">
        <v>7665</v>
      </c>
      <c r="K21" s="33">
        <v>78335</v>
      </c>
      <c r="L21" s="33">
        <v>43430</v>
      </c>
      <c r="M21" s="33">
        <v>1751</v>
      </c>
      <c r="N21" s="33">
        <v>11930</v>
      </c>
      <c r="O21" s="33">
        <v>56434</v>
      </c>
      <c r="P21" s="33">
        <v>16720</v>
      </c>
      <c r="Q21" s="33">
        <f t="shared" si="3"/>
        <v>319564</v>
      </c>
      <c r="R21" s="31"/>
      <c r="S21" s="34"/>
    </row>
    <row r="22" spans="1:18" s="3" customFormat="1" ht="14.1" customHeight="1">
      <c r="A22" s="29" t="s">
        <v>5</v>
      </c>
      <c r="B22" s="30">
        <v>17845</v>
      </c>
      <c r="C22" s="30">
        <v>23854</v>
      </c>
      <c r="D22" s="30">
        <v>61451</v>
      </c>
      <c r="E22" s="30">
        <v>5807</v>
      </c>
      <c r="F22" s="30">
        <v>34503</v>
      </c>
      <c r="G22" s="30">
        <v>5353</v>
      </c>
      <c r="H22" s="30">
        <v>4843</v>
      </c>
      <c r="I22" s="30">
        <v>39624</v>
      </c>
      <c r="J22" s="30">
        <v>40264</v>
      </c>
      <c r="K22" s="30">
        <v>182931</v>
      </c>
      <c r="L22" s="30">
        <v>38841</v>
      </c>
      <c r="M22" s="30">
        <v>1710</v>
      </c>
      <c r="N22" s="30">
        <v>17061</v>
      </c>
      <c r="O22" s="30">
        <v>79446</v>
      </c>
      <c r="P22" s="30">
        <v>15635</v>
      </c>
      <c r="Q22" s="30">
        <f t="shared" si="3"/>
        <v>569168</v>
      </c>
      <c r="R22" s="31"/>
    </row>
    <row r="23" spans="1:19" s="3" customFormat="1" ht="14.1" customHeight="1">
      <c r="A23" s="32" t="s">
        <v>6</v>
      </c>
      <c r="B23" s="33">
        <v>76854</v>
      </c>
      <c r="C23" s="33">
        <v>33035</v>
      </c>
      <c r="D23" s="33">
        <v>53726</v>
      </c>
      <c r="E23" s="33">
        <v>8355</v>
      </c>
      <c r="F23" s="33">
        <v>49320</v>
      </c>
      <c r="G23" s="33">
        <v>6422</v>
      </c>
      <c r="H23" s="33">
        <v>4663</v>
      </c>
      <c r="I23" s="33">
        <v>45587</v>
      </c>
      <c r="J23" s="33">
        <v>24058</v>
      </c>
      <c r="K23" s="33">
        <v>338006</v>
      </c>
      <c r="L23" s="33">
        <v>41779</v>
      </c>
      <c r="M23" s="33">
        <v>1501</v>
      </c>
      <c r="N23" s="33">
        <v>26601</v>
      </c>
      <c r="O23" s="33">
        <v>175629</v>
      </c>
      <c r="P23" s="33">
        <v>19051</v>
      </c>
      <c r="Q23" s="33">
        <f t="shared" si="3"/>
        <v>904587</v>
      </c>
      <c r="R23" s="31"/>
      <c r="S23" s="34"/>
    </row>
    <row r="24" spans="1:18" s="3" customFormat="1" ht="14.1" customHeight="1">
      <c r="A24" s="29" t="s">
        <v>7</v>
      </c>
      <c r="B24" s="30">
        <v>150844</v>
      </c>
      <c r="C24" s="30">
        <v>50853</v>
      </c>
      <c r="D24" s="30">
        <v>66143</v>
      </c>
      <c r="E24" s="30">
        <v>14087</v>
      </c>
      <c r="F24" s="30">
        <v>77021</v>
      </c>
      <c r="G24" s="30">
        <v>8209</v>
      </c>
      <c r="H24" s="30">
        <v>8746</v>
      </c>
      <c r="I24" s="30">
        <v>79719</v>
      </c>
      <c r="J24" s="30">
        <v>59060</v>
      </c>
      <c r="K24" s="30">
        <v>538413</v>
      </c>
      <c r="L24" s="30">
        <v>60211</v>
      </c>
      <c r="M24" s="30">
        <v>2530</v>
      </c>
      <c r="N24" s="30">
        <v>41779</v>
      </c>
      <c r="O24" s="30">
        <v>323150</v>
      </c>
      <c r="P24" s="30">
        <v>39556</v>
      </c>
      <c r="Q24" s="30">
        <f t="shared" si="3"/>
        <v>1520321</v>
      </c>
      <c r="R24" s="31"/>
    </row>
    <row r="25" spans="1:19" s="3" customFormat="1" ht="14.1" customHeight="1">
      <c r="A25" s="32" t="s">
        <v>8</v>
      </c>
      <c r="B25" s="33">
        <v>120479</v>
      </c>
      <c r="C25" s="33">
        <v>55156</v>
      </c>
      <c r="D25" s="33">
        <v>99573</v>
      </c>
      <c r="E25" s="33">
        <v>14905</v>
      </c>
      <c r="F25" s="33">
        <v>132135</v>
      </c>
      <c r="G25" s="33">
        <v>8021</v>
      </c>
      <c r="H25" s="33">
        <v>50382</v>
      </c>
      <c r="I25" s="33">
        <v>175713</v>
      </c>
      <c r="J25" s="33">
        <v>60003</v>
      </c>
      <c r="K25" s="33">
        <v>454907</v>
      </c>
      <c r="L25" s="33">
        <v>97041</v>
      </c>
      <c r="M25" s="33">
        <v>4644</v>
      </c>
      <c r="N25" s="33">
        <v>39084</v>
      </c>
      <c r="O25" s="33">
        <v>411688</v>
      </c>
      <c r="P25" s="33">
        <v>51811</v>
      </c>
      <c r="Q25" s="33">
        <f t="shared" si="3"/>
        <v>1775542</v>
      </c>
      <c r="R25" s="31"/>
      <c r="S25" s="34"/>
    </row>
    <row r="26" spans="1:18" s="3" customFormat="1" ht="14.1" customHeight="1">
      <c r="A26" s="29" t="s">
        <v>9</v>
      </c>
      <c r="B26" s="30">
        <v>45420</v>
      </c>
      <c r="C26" s="30">
        <v>37355</v>
      </c>
      <c r="D26" s="30">
        <v>73907</v>
      </c>
      <c r="E26" s="30">
        <v>8231</v>
      </c>
      <c r="F26" s="30">
        <v>69080</v>
      </c>
      <c r="G26" s="30">
        <v>6984</v>
      </c>
      <c r="H26" s="30">
        <v>16760</v>
      </c>
      <c r="I26" s="30">
        <v>86136</v>
      </c>
      <c r="J26" s="30">
        <v>20075</v>
      </c>
      <c r="K26" s="30">
        <v>242453</v>
      </c>
      <c r="L26" s="30">
        <v>56972</v>
      </c>
      <c r="M26" s="30">
        <v>3870</v>
      </c>
      <c r="N26" s="30">
        <v>31725</v>
      </c>
      <c r="O26" s="30">
        <v>224274</v>
      </c>
      <c r="P26" s="30">
        <v>31042</v>
      </c>
      <c r="Q26" s="30">
        <f t="shared" si="3"/>
        <v>954284</v>
      </c>
      <c r="R26" s="31"/>
    </row>
    <row r="27" spans="1:19" s="3" customFormat="1" ht="14.1" customHeight="1">
      <c r="A27" s="32" t="s">
        <v>10</v>
      </c>
      <c r="B27" s="33">
        <v>13299</v>
      </c>
      <c r="C27" s="33">
        <v>34276</v>
      </c>
      <c r="D27" s="33">
        <v>59067</v>
      </c>
      <c r="E27" s="33">
        <v>4643</v>
      </c>
      <c r="F27" s="33">
        <v>39713</v>
      </c>
      <c r="G27" s="33">
        <v>41886</v>
      </c>
      <c r="H27" s="33">
        <v>8790</v>
      </c>
      <c r="I27" s="33">
        <v>86136</v>
      </c>
      <c r="J27" s="33">
        <v>12941</v>
      </c>
      <c r="K27" s="33">
        <v>97131</v>
      </c>
      <c r="L27" s="33">
        <v>44828</v>
      </c>
      <c r="M27" s="33">
        <v>1389</v>
      </c>
      <c r="N27" s="33">
        <v>12456</v>
      </c>
      <c r="O27" s="33">
        <v>58394</v>
      </c>
      <c r="P27" s="33">
        <v>18673</v>
      </c>
      <c r="Q27" s="33">
        <f t="shared" si="3"/>
        <v>533622</v>
      </c>
      <c r="R27" s="31"/>
      <c r="S27" s="34"/>
    </row>
    <row r="28" spans="1:18" s="3" customFormat="1" ht="14.1" customHeight="1">
      <c r="A28" s="29" t="s">
        <v>11</v>
      </c>
      <c r="B28" s="30">
        <v>11042</v>
      </c>
      <c r="C28" s="30">
        <v>18998</v>
      </c>
      <c r="D28" s="30">
        <v>53901</v>
      </c>
      <c r="E28" s="30">
        <v>3332</v>
      </c>
      <c r="F28" s="30">
        <v>14596</v>
      </c>
      <c r="G28" s="30">
        <v>47454</v>
      </c>
      <c r="H28" s="30">
        <v>7610</v>
      </c>
      <c r="I28" s="30">
        <v>48612</v>
      </c>
      <c r="J28" s="30">
        <v>8984</v>
      </c>
      <c r="K28" s="30">
        <v>67973</v>
      </c>
      <c r="L28" s="30">
        <v>44560</v>
      </c>
      <c r="M28" s="30">
        <v>1676</v>
      </c>
      <c r="N28" s="30">
        <v>14487</v>
      </c>
      <c r="O28" s="30">
        <v>42999</v>
      </c>
      <c r="P28" s="30">
        <v>11430</v>
      </c>
      <c r="Q28" s="30">
        <f t="shared" si="3"/>
        <v>397654</v>
      </c>
      <c r="R28" s="31"/>
    </row>
    <row r="29" spans="1:19" s="3" customFormat="1" ht="14.1" customHeight="1" thickBot="1">
      <c r="A29" s="93" t="s">
        <v>12</v>
      </c>
      <c r="B29" s="94">
        <v>11165</v>
      </c>
      <c r="C29" s="94">
        <v>30532</v>
      </c>
      <c r="D29" s="94">
        <v>47082</v>
      </c>
      <c r="E29" s="94">
        <v>3960</v>
      </c>
      <c r="F29" s="94">
        <v>34586</v>
      </c>
      <c r="G29" s="94">
        <v>5777</v>
      </c>
      <c r="H29" s="94">
        <v>7610</v>
      </c>
      <c r="I29" s="94">
        <v>48963</v>
      </c>
      <c r="J29" s="94">
        <v>9616</v>
      </c>
      <c r="K29" s="94">
        <v>80075</v>
      </c>
      <c r="L29" s="94">
        <v>44336</v>
      </c>
      <c r="M29" s="94">
        <v>2098</v>
      </c>
      <c r="N29" s="94">
        <v>24090</v>
      </c>
      <c r="O29" s="94">
        <v>78630</v>
      </c>
      <c r="P29" s="94">
        <v>16342</v>
      </c>
      <c r="Q29" s="94">
        <f t="shared" si="3"/>
        <v>444862</v>
      </c>
      <c r="R29" s="31"/>
      <c r="S29" s="34"/>
    </row>
    <row r="30" spans="1:18" s="3" customFormat="1" ht="14.1" customHeight="1" thickTop="1">
      <c r="A30" s="35" t="s">
        <v>0</v>
      </c>
      <c r="B30" s="36">
        <f>SUM(B18:B29)</f>
        <v>475889</v>
      </c>
      <c r="C30" s="36">
        <f aca="true" t="shared" si="4" ref="C30:Q30">SUM(C18:C29)</f>
        <v>309730</v>
      </c>
      <c r="D30" s="36">
        <f t="shared" si="4"/>
        <v>669952</v>
      </c>
      <c r="E30" s="36">
        <f t="shared" si="4"/>
        <v>65797</v>
      </c>
      <c r="F30" s="36">
        <f t="shared" si="4"/>
        <v>502882</v>
      </c>
      <c r="G30" s="36">
        <f t="shared" si="4"/>
        <v>131093</v>
      </c>
      <c r="H30" s="36">
        <f t="shared" si="4"/>
        <v>116888</v>
      </c>
      <c r="I30" s="36">
        <f t="shared" si="4"/>
        <v>664131</v>
      </c>
      <c r="J30" s="36">
        <f t="shared" si="4"/>
        <v>287738</v>
      </c>
      <c r="K30" s="36">
        <f t="shared" si="4"/>
        <v>2156760</v>
      </c>
      <c r="L30" s="36">
        <f t="shared" si="4"/>
        <v>566035</v>
      </c>
      <c r="M30" s="36">
        <f t="shared" si="4"/>
        <v>24034</v>
      </c>
      <c r="N30" s="36">
        <f t="shared" si="4"/>
        <v>239233</v>
      </c>
      <c r="O30" s="36">
        <f t="shared" si="4"/>
        <v>1541408</v>
      </c>
      <c r="P30" s="36">
        <f t="shared" si="4"/>
        <v>250815</v>
      </c>
      <c r="Q30" s="36">
        <f t="shared" si="4"/>
        <v>8002385</v>
      </c>
      <c r="R30" s="31"/>
    </row>
    <row r="31" spans="1:19" s="3" customFormat="1" ht="14.1" customHeight="1" hidden="1" thickBot="1">
      <c r="A31" s="93" t="str">
        <f>A15</f>
        <v>Σύνολο</v>
      </c>
      <c r="B31" s="94">
        <f aca="true" t="shared" si="5" ref="B31:Q31">SUM(B18:B29)</f>
        <v>475889</v>
      </c>
      <c r="C31" s="94">
        <f t="shared" si="5"/>
        <v>309730</v>
      </c>
      <c r="D31" s="94">
        <f t="shared" si="5"/>
        <v>669952</v>
      </c>
      <c r="E31" s="94">
        <f t="shared" si="5"/>
        <v>65797</v>
      </c>
      <c r="F31" s="94">
        <f t="shared" si="5"/>
        <v>502882</v>
      </c>
      <c r="G31" s="94">
        <f t="shared" si="5"/>
        <v>131093</v>
      </c>
      <c r="H31" s="94">
        <f t="shared" si="5"/>
        <v>116888</v>
      </c>
      <c r="I31" s="94">
        <f t="shared" si="5"/>
        <v>664131</v>
      </c>
      <c r="J31" s="94">
        <f t="shared" si="5"/>
        <v>287738</v>
      </c>
      <c r="K31" s="94">
        <f t="shared" si="5"/>
        <v>2156760</v>
      </c>
      <c r="L31" s="94">
        <f t="shared" si="5"/>
        <v>566035</v>
      </c>
      <c r="M31" s="94">
        <f t="shared" si="5"/>
        <v>24034</v>
      </c>
      <c r="N31" s="94">
        <f t="shared" si="5"/>
        <v>239233</v>
      </c>
      <c r="O31" s="94">
        <f t="shared" si="5"/>
        <v>1541408</v>
      </c>
      <c r="P31" s="94">
        <f t="shared" si="5"/>
        <v>250815</v>
      </c>
      <c r="Q31" s="94">
        <f t="shared" si="5"/>
        <v>8002385</v>
      </c>
      <c r="R31" s="31"/>
      <c r="S31" s="34"/>
    </row>
    <row r="32" spans="1:17" s="3" customFormat="1" ht="14.1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2" customFormat="1" ht="13.5" customHeight="1">
      <c r="A33" s="25">
        <v>2019</v>
      </c>
      <c r="B33" s="26" t="str">
        <f>B2</f>
        <v>Nυμφαία</v>
      </c>
      <c r="C33" s="27" t="str">
        <f aca="true" t="shared" si="6" ref="C33:Q33">C2</f>
        <v>Νίκη</v>
      </c>
      <c r="D33" s="27" t="str">
        <f t="shared" si="6"/>
        <v>Κρυσταλλoπηγή</v>
      </c>
      <c r="E33" s="27" t="str">
        <f t="shared" si="6"/>
        <v>Αγ. Κωνσταντίνος</v>
      </c>
      <c r="F33" s="28" t="str">
        <f t="shared" si="6"/>
        <v>Ορμένιο</v>
      </c>
      <c r="G33" s="26" t="str">
        <f t="shared" si="6"/>
        <v>Κυπρίνος</v>
      </c>
      <c r="H33" s="27" t="str">
        <f t="shared" si="6"/>
        <v>Καστανιές</v>
      </c>
      <c r="I33" s="27" t="str">
        <f t="shared" si="6"/>
        <v>Κήποι</v>
      </c>
      <c r="J33" s="27" t="str">
        <f t="shared" si="6"/>
        <v>Δοϊράνη</v>
      </c>
      <c r="K33" s="28" t="str">
        <f t="shared" si="6"/>
        <v>Εύζωνοι</v>
      </c>
      <c r="L33" s="26" t="str">
        <f t="shared" si="6"/>
        <v>Κακαβιά</v>
      </c>
      <c r="M33" s="27" t="str">
        <f t="shared" si="6"/>
        <v>Μέρτζανη</v>
      </c>
      <c r="N33" s="27" t="str">
        <f t="shared" si="6"/>
        <v>Εξοχή</v>
      </c>
      <c r="O33" s="27" t="str">
        <f t="shared" si="6"/>
        <v>Προμαχώνας</v>
      </c>
      <c r="P33" s="28" t="str">
        <f t="shared" si="6"/>
        <v>Σαγιάδα</v>
      </c>
      <c r="Q33" s="26" t="str">
        <f t="shared" si="6"/>
        <v>Σύνολο</v>
      </c>
    </row>
    <row r="34" spans="1:18" s="3" customFormat="1" ht="14.1" customHeight="1">
      <c r="A34" s="29" t="s">
        <v>1</v>
      </c>
      <c r="B34" s="30">
        <v>70562</v>
      </c>
      <c r="C34" s="30">
        <v>17373</v>
      </c>
      <c r="D34" s="30">
        <v>67842</v>
      </c>
      <c r="E34" s="30">
        <v>2787</v>
      </c>
      <c r="F34" s="30">
        <v>14374</v>
      </c>
      <c r="G34" s="30">
        <v>4574</v>
      </c>
      <c r="H34" s="30">
        <v>10346</v>
      </c>
      <c r="I34" s="30">
        <v>33449</v>
      </c>
      <c r="J34" s="30">
        <v>6805</v>
      </c>
      <c r="K34" s="30">
        <v>53924</v>
      </c>
      <c r="L34" s="30">
        <v>73297</v>
      </c>
      <c r="M34" s="30">
        <v>1064</v>
      </c>
      <c r="N34" s="30">
        <v>9737</v>
      </c>
      <c r="O34" s="30">
        <v>78535</v>
      </c>
      <c r="P34" s="30">
        <v>16916</v>
      </c>
      <c r="Q34" s="30">
        <f>SUM(B34:P34)</f>
        <v>461585</v>
      </c>
      <c r="R34" s="31"/>
    </row>
    <row r="35" spans="1:19" s="3" customFormat="1" ht="14.1" customHeight="1">
      <c r="A35" s="32" t="s">
        <v>2</v>
      </c>
      <c r="B35" s="33">
        <v>71819</v>
      </c>
      <c r="C35" s="33">
        <v>18378</v>
      </c>
      <c r="D35" s="33">
        <v>44352</v>
      </c>
      <c r="E35" s="33">
        <v>2796</v>
      </c>
      <c r="F35" s="33">
        <v>14036</v>
      </c>
      <c r="G35" s="33">
        <v>4433</v>
      </c>
      <c r="H35" s="33">
        <v>10720</v>
      </c>
      <c r="I35" s="33">
        <v>27494</v>
      </c>
      <c r="J35" s="33">
        <v>30363</v>
      </c>
      <c r="K35" s="33">
        <v>111084</v>
      </c>
      <c r="L35" s="33">
        <v>36927</v>
      </c>
      <c r="M35" s="33">
        <v>1196</v>
      </c>
      <c r="N35" s="33">
        <v>10958</v>
      </c>
      <c r="O35" s="33">
        <v>55360</v>
      </c>
      <c r="P35" s="33">
        <v>11365</v>
      </c>
      <c r="Q35" s="33">
        <f aca="true" t="shared" si="7" ref="Q35:Q45">SUM(B35:P35)</f>
        <v>451281</v>
      </c>
      <c r="R35" s="31"/>
      <c r="S35" s="34"/>
    </row>
    <row r="36" spans="1:18" s="3" customFormat="1" ht="14.1" customHeight="1">
      <c r="A36" s="29" t="s">
        <v>3</v>
      </c>
      <c r="B36" s="30">
        <v>100489</v>
      </c>
      <c r="C36" s="30">
        <v>22663</v>
      </c>
      <c r="D36" s="30">
        <v>3512</v>
      </c>
      <c r="E36" s="30">
        <v>5142</v>
      </c>
      <c r="F36" s="30">
        <v>19274</v>
      </c>
      <c r="G36" s="30">
        <v>6644</v>
      </c>
      <c r="H36" s="30">
        <v>15927</v>
      </c>
      <c r="I36" s="30">
        <v>45330</v>
      </c>
      <c r="J36" s="30">
        <v>11206</v>
      </c>
      <c r="K36" s="30">
        <v>83305</v>
      </c>
      <c r="L36" s="30">
        <v>50379</v>
      </c>
      <c r="M36" s="30">
        <v>1842</v>
      </c>
      <c r="N36" s="30">
        <v>13277</v>
      </c>
      <c r="O36" s="30">
        <v>62330</v>
      </c>
      <c r="P36" s="30">
        <v>13679</v>
      </c>
      <c r="Q36" s="30">
        <f t="shared" si="7"/>
        <v>454999</v>
      </c>
      <c r="R36" s="31"/>
    </row>
    <row r="37" spans="1:19" s="3" customFormat="1" ht="14.1" customHeight="1">
      <c r="A37" s="32" t="s">
        <v>4</v>
      </c>
      <c r="B37" s="33">
        <v>111269</v>
      </c>
      <c r="C37" s="33">
        <v>23431</v>
      </c>
      <c r="D37" s="33">
        <v>68334</v>
      </c>
      <c r="E37" s="33">
        <v>5231</v>
      </c>
      <c r="F37" s="33">
        <v>18574</v>
      </c>
      <c r="G37" s="33">
        <v>7634</v>
      </c>
      <c r="H37" s="33">
        <v>16522</v>
      </c>
      <c r="I37" s="33">
        <v>57377</v>
      </c>
      <c r="J37" s="33">
        <v>12112</v>
      </c>
      <c r="K37" s="33">
        <v>115112</v>
      </c>
      <c r="L37" s="33">
        <v>58604</v>
      </c>
      <c r="M37" s="33">
        <v>2084</v>
      </c>
      <c r="N37" s="33">
        <v>15328</v>
      </c>
      <c r="O37" s="33">
        <v>134376</v>
      </c>
      <c r="P37" s="33">
        <v>16731</v>
      </c>
      <c r="Q37" s="33">
        <f t="shared" si="7"/>
        <v>662719</v>
      </c>
      <c r="R37" s="31"/>
      <c r="S37" s="34"/>
    </row>
    <row r="38" spans="1:18" s="3" customFormat="1" ht="14.1" customHeight="1">
      <c r="A38" s="29" t="s">
        <v>5</v>
      </c>
      <c r="B38" s="30">
        <v>104695</v>
      </c>
      <c r="C38" s="30">
        <v>23431</v>
      </c>
      <c r="D38" s="30">
        <v>85198</v>
      </c>
      <c r="E38" s="30">
        <v>6212</v>
      </c>
      <c r="F38" s="30">
        <v>20023</v>
      </c>
      <c r="G38" s="30">
        <v>7889</v>
      </c>
      <c r="H38" s="30">
        <v>15149</v>
      </c>
      <c r="I38" s="30">
        <v>47839</v>
      </c>
      <c r="J38" s="30">
        <v>13111</v>
      </c>
      <c r="K38" s="30">
        <v>155012</v>
      </c>
      <c r="L38" s="30">
        <v>52036</v>
      </c>
      <c r="M38" s="30">
        <v>2476</v>
      </c>
      <c r="N38" s="30">
        <v>14904</v>
      </c>
      <c r="O38" s="30">
        <v>112979</v>
      </c>
      <c r="P38" s="30">
        <v>19413</v>
      </c>
      <c r="Q38" s="30">
        <f t="shared" si="7"/>
        <v>680367</v>
      </c>
      <c r="R38" s="31"/>
    </row>
    <row r="39" spans="1:19" s="3" customFormat="1" ht="14.1" customHeight="1">
      <c r="A39" s="32" t="s">
        <v>6</v>
      </c>
      <c r="B39" s="33">
        <v>215209</v>
      </c>
      <c r="C39" s="33">
        <v>43951</v>
      </c>
      <c r="D39" s="33">
        <v>71853</v>
      </c>
      <c r="E39" s="33">
        <v>12538</v>
      </c>
      <c r="F39" s="33">
        <v>30958</v>
      </c>
      <c r="G39" s="33">
        <v>10110</v>
      </c>
      <c r="H39" s="33">
        <v>19116</v>
      </c>
      <c r="I39" s="33">
        <v>77454</v>
      </c>
      <c r="J39" s="33">
        <v>34197</v>
      </c>
      <c r="K39" s="33">
        <v>406021</v>
      </c>
      <c r="L39" s="33">
        <v>56767</v>
      </c>
      <c r="M39" s="33">
        <v>2318</v>
      </c>
      <c r="N39" s="33">
        <v>24069</v>
      </c>
      <c r="O39" s="33">
        <v>307120</v>
      </c>
      <c r="P39" s="33">
        <v>22276</v>
      </c>
      <c r="Q39" s="33">
        <f t="shared" si="7"/>
        <v>1333957</v>
      </c>
      <c r="R39" s="31"/>
      <c r="S39" s="34"/>
    </row>
    <row r="40" spans="1:18" s="3" customFormat="1" ht="14.1" customHeight="1">
      <c r="A40" s="29" t="s">
        <v>7</v>
      </c>
      <c r="B40" s="30">
        <v>284090</v>
      </c>
      <c r="C40" s="30">
        <v>56929</v>
      </c>
      <c r="D40" s="30">
        <v>85687</v>
      </c>
      <c r="E40" s="30">
        <v>13048</v>
      </c>
      <c r="F40" s="30">
        <v>44808</v>
      </c>
      <c r="G40" s="30">
        <v>9026</v>
      </c>
      <c r="H40" s="30">
        <v>23597</v>
      </c>
      <c r="I40" s="30">
        <v>91070</v>
      </c>
      <c r="J40" s="30">
        <v>155723</v>
      </c>
      <c r="K40" s="30">
        <v>499279</v>
      </c>
      <c r="L40" s="30">
        <v>78783</v>
      </c>
      <c r="M40" s="30">
        <v>2855</v>
      </c>
      <c r="N40" s="30">
        <v>31270</v>
      </c>
      <c r="O40" s="30">
        <v>690219</v>
      </c>
      <c r="P40" s="30">
        <v>39198</v>
      </c>
      <c r="Q40" s="30">
        <f t="shared" si="7"/>
        <v>2105582</v>
      </c>
      <c r="R40" s="31"/>
    </row>
    <row r="41" spans="1:19" s="3" customFormat="1" ht="14.1" customHeight="1">
      <c r="A41" s="32" t="s">
        <v>8</v>
      </c>
      <c r="B41" s="33">
        <v>321813</v>
      </c>
      <c r="C41" s="33">
        <v>71172</v>
      </c>
      <c r="D41" s="33">
        <v>113571</v>
      </c>
      <c r="E41" s="33">
        <v>16056</v>
      </c>
      <c r="F41" s="33">
        <v>31488</v>
      </c>
      <c r="G41" s="33">
        <v>8270</v>
      </c>
      <c r="H41" s="33">
        <v>65926</v>
      </c>
      <c r="I41" s="33">
        <v>206729</v>
      </c>
      <c r="J41" s="33">
        <v>70062</v>
      </c>
      <c r="K41" s="33">
        <v>479282</v>
      </c>
      <c r="L41" s="33">
        <v>121170</v>
      </c>
      <c r="M41" s="33">
        <v>4950</v>
      </c>
      <c r="N41" s="33">
        <v>28312</v>
      </c>
      <c r="O41" s="33">
        <v>896351</v>
      </c>
      <c r="P41" s="33">
        <v>52919</v>
      </c>
      <c r="Q41" s="33">
        <f t="shared" si="7"/>
        <v>2488071</v>
      </c>
      <c r="R41" s="31"/>
      <c r="S41" s="34"/>
    </row>
    <row r="42" spans="1:18" s="3" customFormat="1" ht="14.1" customHeight="1">
      <c r="A42" s="29" t="s">
        <v>9</v>
      </c>
      <c r="B42" s="30">
        <v>170790</v>
      </c>
      <c r="C42" s="30">
        <v>41981</v>
      </c>
      <c r="D42" s="30">
        <v>92418</v>
      </c>
      <c r="E42" s="30">
        <v>10818</v>
      </c>
      <c r="F42" s="30">
        <v>24669</v>
      </c>
      <c r="G42" s="30">
        <v>6754</v>
      </c>
      <c r="H42" s="30">
        <v>26586</v>
      </c>
      <c r="I42" s="30">
        <v>91803</v>
      </c>
      <c r="J42" s="30">
        <v>27132</v>
      </c>
      <c r="K42" s="30">
        <v>290372</v>
      </c>
      <c r="L42" s="30">
        <v>70897</v>
      </c>
      <c r="M42" s="30">
        <v>2968</v>
      </c>
      <c r="N42" s="30">
        <v>29897</v>
      </c>
      <c r="O42" s="30">
        <v>700328</v>
      </c>
      <c r="P42" s="30">
        <v>28266</v>
      </c>
      <c r="Q42" s="30">
        <f t="shared" si="7"/>
        <v>1615679</v>
      </c>
      <c r="R42" s="31"/>
    </row>
    <row r="43" spans="1:19" s="3" customFormat="1" ht="14.1" customHeight="1">
      <c r="A43" s="32" t="s">
        <v>10</v>
      </c>
      <c r="B43" s="33">
        <v>69148</v>
      </c>
      <c r="C43" s="33">
        <v>34246</v>
      </c>
      <c r="D43" s="33">
        <v>77831</v>
      </c>
      <c r="E43" s="33">
        <v>4358</v>
      </c>
      <c r="F43" s="33">
        <v>17922</v>
      </c>
      <c r="G43" s="33">
        <v>5608</v>
      </c>
      <c r="H43" s="33">
        <v>17097</v>
      </c>
      <c r="I43" s="33">
        <v>58845</v>
      </c>
      <c r="J43" s="33">
        <v>27933</v>
      </c>
      <c r="K43" s="33">
        <v>98336</v>
      </c>
      <c r="L43" s="33">
        <v>63683</v>
      </c>
      <c r="M43" s="33">
        <v>2592</v>
      </c>
      <c r="N43" s="33">
        <v>21205</v>
      </c>
      <c r="O43" s="33">
        <v>369742</v>
      </c>
      <c r="P43" s="33">
        <v>17163</v>
      </c>
      <c r="Q43" s="33">
        <f t="shared" si="7"/>
        <v>885709</v>
      </c>
      <c r="R43" s="31"/>
      <c r="S43" s="34"/>
    </row>
    <row r="44" spans="1:18" s="3" customFormat="1" ht="14.1" customHeight="1">
      <c r="A44" s="29" t="s">
        <v>11</v>
      </c>
      <c r="B44" s="30">
        <v>57777</v>
      </c>
      <c r="C44" s="30">
        <v>20130</v>
      </c>
      <c r="D44" s="30">
        <v>76434</v>
      </c>
      <c r="E44" s="30">
        <v>3769</v>
      </c>
      <c r="F44" s="30">
        <v>17862</v>
      </c>
      <c r="G44" s="30">
        <v>5195</v>
      </c>
      <c r="H44" s="30">
        <v>17176</v>
      </c>
      <c r="I44" s="30">
        <v>46269</v>
      </c>
      <c r="J44" s="30">
        <v>10243</v>
      </c>
      <c r="K44" s="30">
        <v>66616</v>
      </c>
      <c r="L44" s="30">
        <v>60580</v>
      </c>
      <c r="M44" s="30">
        <v>2252</v>
      </c>
      <c r="N44" s="30">
        <v>14162</v>
      </c>
      <c r="O44" s="30">
        <v>197893</v>
      </c>
      <c r="P44" s="30">
        <v>18117</v>
      </c>
      <c r="Q44" s="30">
        <f t="shared" si="7"/>
        <v>614475</v>
      </c>
      <c r="R44" s="31"/>
    </row>
    <row r="45" spans="1:19" s="3" customFormat="1" ht="14.1" customHeight="1" thickBot="1">
      <c r="A45" s="93" t="s">
        <v>12</v>
      </c>
      <c r="B45" s="94">
        <v>65589</v>
      </c>
      <c r="C45" s="94">
        <v>28815</v>
      </c>
      <c r="D45" s="94">
        <v>60948</v>
      </c>
      <c r="E45" s="94">
        <v>4112</v>
      </c>
      <c r="F45" s="94">
        <v>18589</v>
      </c>
      <c r="G45" s="94">
        <v>5670</v>
      </c>
      <c r="H45" s="94">
        <v>18526</v>
      </c>
      <c r="I45" s="94">
        <v>46123</v>
      </c>
      <c r="J45" s="94">
        <v>10884</v>
      </c>
      <c r="K45" s="94">
        <v>79506</v>
      </c>
      <c r="L45" s="94">
        <v>59018</v>
      </c>
      <c r="M45" s="94">
        <v>1219</v>
      </c>
      <c r="N45" s="94">
        <v>18582</v>
      </c>
      <c r="O45" s="94">
        <v>151456</v>
      </c>
      <c r="P45" s="94">
        <v>19415</v>
      </c>
      <c r="Q45" s="94">
        <f t="shared" si="7"/>
        <v>588452</v>
      </c>
      <c r="R45" s="31"/>
      <c r="S45" s="34"/>
    </row>
    <row r="46" spans="1:18" s="3" customFormat="1" ht="14.1" customHeight="1" thickTop="1">
      <c r="A46" s="35" t="s">
        <v>0</v>
      </c>
      <c r="B46" s="36">
        <f>SUM(B34:B45)</f>
        <v>1643250</v>
      </c>
      <c r="C46" s="36">
        <f aca="true" t="shared" si="8" ref="C46:P46">SUM(C34:C45)</f>
        <v>402500</v>
      </c>
      <c r="D46" s="36">
        <f t="shared" si="8"/>
        <v>847980</v>
      </c>
      <c r="E46" s="36">
        <f t="shared" si="8"/>
        <v>86867</v>
      </c>
      <c r="F46" s="36">
        <f t="shared" si="8"/>
        <v>272577</v>
      </c>
      <c r="G46" s="36">
        <f t="shared" si="8"/>
        <v>81807</v>
      </c>
      <c r="H46" s="36">
        <f t="shared" si="8"/>
        <v>256688</v>
      </c>
      <c r="I46" s="36">
        <f t="shared" si="8"/>
        <v>829782</v>
      </c>
      <c r="J46" s="36">
        <f t="shared" si="8"/>
        <v>409771</v>
      </c>
      <c r="K46" s="36">
        <f t="shared" si="8"/>
        <v>2437849</v>
      </c>
      <c r="L46" s="36">
        <f t="shared" si="8"/>
        <v>782141</v>
      </c>
      <c r="M46" s="36">
        <f t="shared" si="8"/>
        <v>27816</v>
      </c>
      <c r="N46" s="36">
        <f t="shared" si="8"/>
        <v>231701</v>
      </c>
      <c r="O46" s="36">
        <f t="shared" si="8"/>
        <v>3756689</v>
      </c>
      <c r="P46" s="36">
        <f t="shared" si="8"/>
        <v>275458</v>
      </c>
      <c r="Q46" s="36">
        <f>SUM(Q34:Q45)</f>
        <v>12342876</v>
      </c>
      <c r="R46" s="31"/>
    </row>
    <row r="47" spans="1:19" s="3" customFormat="1" ht="14.1" customHeight="1" hidden="1" thickBot="1">
      <c r="A47" s="93" t="str">
        <f>A15</f>
        <v>Σύνολο</v>
      </c>
      <c r="B47" s="94">
        <f aca="true" t="shared" si="9" ref="B47:Q47">SUM(B34:B45)</f>
        <v>1643250</v>
      </c>
      <c r="C47" s="94">
        <f t="shared" si="9"/>
        <v>402500</v>
      </c>
      <c r="D47" s="94">
        <f t="shared" si="9"/>
        <v>847980</v>
      </c>
      <c r="E47" s="94">
        <f t="shared" si="9"/>
        <v>86867</v>
      </c>
      <c r="F47" s="94">
        <f t="shared" si="9"/>
        <v>272577</v>
      </c>
      <c r="G47" s="94">
        <f t="shared" si="9"/>
        <v>81807</v>
      </c>
      <c r="H47" s="94">
        <f t="shared" si="9"/>
        <v>256688</v>
      </c>
      <c r="I47" s="94">
        <f t="shared" si="9"/>
        <v>829782</v>
      </c>
      <c r="J47" s="94">
        <f t="shared" si="9"/>
        <v>409771</v>
      </c>
      <c r="K47" s="94">
        <f t="shared" si="9"/>
        <v>2437849</v>
      </c>
      <c r="L47" s="94">
        <f t="shared" si="9"/>
        <v>782141</v>
      </c>
      <c r="M47" s="94">
        <f t="shared" si="9"/>
        <v>27816</v>
      </c>
      <c r="N47" s="94">
        <f t="shared" si="9"/>
        <v>231701</v>
      </c>
      <c r="O47" s="94">
        <f t="shared" si="9"/>
        <v>3756689</v>
      </c>
      <c r="P47" s="94">
        <f t="shared" si="9"/>
        <v>275458</v>
      </c>
      <c r="Q47" s="94">
        <f t="shared" si="9"/>
        <v>12342876</v>
      </c>
      <c r="R47" s="31"/>
      <c r="S47" s="34"/>
    </row>
    <row r="48" spans="1:17" s="3" customFormat="1" ht="14.1" customHeight="1">
      <c r="A48" s="4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1:17" s="2" customFormat="1" ht="13.5" customHeight="1">
      <c r="A49" s="25" t="s">
        <v>66</v>
      </c>
      <c r="B49" s="26" t="str">
        <f>B2</f>
        <v>Nυμφαία</v>
      </c>
      <c r="C49" s="27" t="str">
        <f aca="true" t="shared" si="10" ref="C49:Q49">C2</f>
        <v>Νίκη</v>
      </c>
      <c r="D49" s="27" t="str">
        <f t="shared" si="10"/>
        <v>Κρυσταλλoπηγή</v>
      </c>
      <c r="E49" s="27" t="str">
        <f t="shared" si="10"/>
        <v>Αγ. Κωνσταντίνος</v>
      </c>
      <c r="F49" s="28" t="str">
        <f t="shared" si="10"/>
        <v>Ορμένιο</v>
      </c>
      <c r="G49" s="26" t="str">
        <f t="shared" si="10"/>
        <v>Κυπρίνος</v>
      </c>
      <c r="H49" s="27" t="str">
        <f t="shared" si="10"/>
        <v>Καστανιές</v>
      </c>
      <c r="I49" s="27" t="str">
        <f t="shared" si="10"/>
        <v>Κήποι</v>
      </c>
      <c r="J49" s="27" t="str">
        <f t="shared" si="10"/>
        <v>Δοϊράνη</v>
      </c>
      <c r="K49" s="28" t="str">
        <f t="shared" si="10"/>
        <v>Εύζωνοι</v>
      </c>
      <c r="L49" s="26" t="str">
        <f t="shared" si="10"/>
        <v>Κακαβιά</v>
      </c>
      <c r="M49" s="27" t="str">
        <f t="shared" si="10"/>
        <v>Μέρτζανη</v>
      </c>
      <c r="N49" s="27" t="str">
        <f t="shared" si="10"/>
        <v>Εξοχή</v>
      </c>
      <c r="O49" s="27" t="str">
        <f t="shared" si="10"/>
        <v>Προμαχώνας</v>
      </c>
      <c r="P49" s="28" t="str">
        <f t="shared" si="10"/>
        <v>Σαγιάδα</v>
      </c>
      <c r="Q49" s="26" t="str">
        <f t="shared" si="10"/>
        <v>Σύνολο</v>
      </c>
    </row>
    <row r="50" spans="1:18" s="3" customFormat="1" ht="14.1" customHeight="1">
      <c r="A50" s="29" t="s">
        <v>1</v>
      </c>
      <c r="B50" s="43">
        <f>IF(B18=0,"",(B3/B18-1))</f>
        <v>1.2248764415156508</v>
      </c>
      <c r="C50" s="43">
        <f aca="true" t="shared" si="11" ref="C50:Q50">IF(C18=0,"",(C3/C18-1))</f>
        <v>9.81201044386423</v>
      </c>
      <c r="D50" s="43">
        <f t="shared" si="11"/>
        <v>0.6178651491636489</v>
      </c>
      <c r="E50" s="43" t="str">
        <f t="shared" si="11"/>
        <v/>
      </c>
      <c r="F50" s="43">
        <f t="shared" si="11"/>
        <v>2.7007912957467854</v>
      </c>
      <c r="G50" s="43" t="str">
        <f t="shared" si="11"/>
        <v/>
      </c>
      <c r="H50" s="43">
        <f t="shared" si="11"/>
        <v>7.887820512820513</v>
      </c>
      <c r="I50" s="43">
        <f t="shared" si="11"/>
        <v>2.6587030716723548</v>
      </c>
      <c r="J50" s="43">
        <f t="shared" si="11"/>
        <v>1.8518303312027893</v>
      </c>
      <c r="K50" s="43">
        <f t="shared" si="11"/>
        <v>1.888339004021033</v>
      </c>
      <c r="L50" s="43">
        <f t="shared" si="11"/>
        <v>0.6347063513154398</v>
      </c>
      <c r="M50" s="43">
        <f t="shared" si="11"/>
        <v>1.4994232987312572</v>
      </c>
      <c r="N50" s="43">
        <f t="shared" si="11"/>
        <v>2.4456035767511177</v>
      </c>
      <c r="O50" s="43">
        <f t="shared" si="11"/>
        <v>1.0946801474062173</v>
      </c>
      <c r="P50" s="43">
        <f t="shared" si="11"/>
        <v>0.9303929765886287</v>
      </c>
      <c r="Q50" s="43">
        <f t="shared" si="11"/>
        <v>1.433661092793217</v>
      </c>
      <c r="R50" s="31"/>
    </row>
    <row r="51" spans="1:19" s="3" customFormat="1" ht="14.1" customHeight="1">
      <c r="A51" s="32" t="s">
        <v>2</v>
      </c>
      <c r="B51" s="44">
        <f aca="true" t="shared" si="12" ref="B51:Q57">IF(B19=0,"",(B4/B19-1))</f>
        <v>0.4980298098338187</v>
      </c>
      <c r="C51" s="44">
        <f t="shared" si="12"/>
        <v>3.2356549981955975</v>
      </c>
      <c r="D51" s="44">
        <f t="shared" si="12"/>
        <v>0.2975698578331816</v>
      </c>
      <c r="E51" s="44" t="str">
        <f t="shared" si="12"/>
        <v/>
      </c>
      <c r="F51" s="44">
        <f t="shared" si="12"/>
        <v>1.9344063164287881</v>
      </c>
      <c r="G51" s="44" t="str">
        <f t="shared" si="12"/>
        <v/>
      </c>
      <c r="H51" s="44">
        <f t="shared" si="12"/>
        <v>2.9711048158640225</v>
      </c>
      <c r="I51" s="44">
        <f t="shared" si="12"/>
        <v>1.4262422910611754</v>
      </c>
      <c r="J51" s="44">
        <f t="shared" si="12"/>
        <v>-0.7806063671359128</v>
      </c>
      <c r="K51" s="44">
        <f t="shared" si="12"/>
        <v>6.870780856423174</v>
      </c>
      <c r="L51" s="44">
        <f t="shared" si="12"/>
        <v>0.24259417286358653</v>
      </c>
      <c r="M51" s="44">
        <f t="shared" si="12"/>
        <v>0.6640419947506562</v>
      </c>
      <c r="N51" s="44">
        <f t="shared" si="12"/>
        <v>1.4053691275167783</v>
      </c>
      <c r="O51" s="44">
        <f t="shared" si="12"/>
        <v>0.4492433795712485</v>
      </c>
      <c r="P51" s="44">
        <f t="shared" si="12"/>
        <v>0.41041229136730406</v>
      </c>
      <c r="Q51" s="44">
        <f t="shared" si="12"/>
        <v>0.7911253864926189</v>
      </c>
      <c r="R51" s="31"/>
      <c r="S51" s="34"/>
    </row>
    <row r="52" spans="1:18" s="3" customFormat="1" ht="14.1" customHeight="1">
      <c r="A52" s="29" t="s">
        <v>3</v>
      </c>
      <c r="B52" s="43">
        <f t="shared" si="12"/>
        <v>0.032262098286857555</v>
      </c>
      <c r="C52" s="43">
        <f t="shared" si="12"/>
        <v>2.6149086199453158</v>
      </c>
      <c r="D52" s="43">
        <f t="shared" si="12"/>
        <v>0.21423086089558563</v>
      </c>
      <c r="E52" s="43" t="str">
        <f t="shared" si="12"/>
        <v/>
      </c>
      <c r="F52" s="43">
        <f t="shared" si="12"/>
        <v>1.310671831174035</v>
      </c>
      <c r="G52" s="43" t="str">
        <f t="shared" si="12"/>
        <v/>
      </c>
      <c r="H52" s="43">
        <f t="shared" si="12"/>
        <v>3.067966280295048</v>
      </c>
      <c r="I52" s="43">
        <f t="shared" si="12"/>
        <v>1.0424801334248994</v>
      </c>
      <c r="J52" s="43">
        <f t="shared" si="12"/>
        <v>0.6207581526237378</v>
      </c>
      <c r="K52" s="43">
        <f t="shared" si="12"/>
        <v>1.0911260881774782</v>
      </c>
      <c r="L52" s="43">
        <f t="shared" si="12"/>
        <v>0.1790049688659665</v>
      </c>
      <c r="M52" s="43">
        <f t="shared" si="12"/>
        <v>0.2516181229773462</v>
      </c>
      <c r="N52" s="43">
        <f t="shared" si="12"/>
        <v>0.47907115806258727</v>
      </c>
      <c r="O52" s="43">
        <f t="shared" si="12"/>
        <v>-0.15512640767039032</v>
      </c>
      <c r="P52" s="43">
        <f t="shared" si="12"/>
        <v>0.32864321608040203</v>
      </c>
      <c r="Q52" s="43">
        <f t="shared" si="12"/>
        <v>0.5917384544270285</v>
      </c>
      <c r="R52" s="31"/>
    </row>
    <row r="53" spans="1:19" s="3" customFormat="1" ht="14.1" customHeight="1">
      <c r="A53" s="32" t="s">
        <v>4</v>
      </c>
      <c r="B53" s="44">
        <f t="shared" si="12"/>
        <v>0.03384212821631061</v>
      </c>
      <c r="C53" s="44">
        <f t="shared" si="12"/>
        <v>1.8809961404153648</v>
      </c>
      <c r="D53" s="44">
        <f t="shared" si="12"/>
        <v>0.3617083091226032</v>
      </c>
      <c r="E53" s="44">
        <f t="shared" si="12"/>
        <v>1.1671376665320952</v>
      </c>
      <c r="F53" s="44">
        <f t="shared" si="12"/>
        <v>1.047927529362195</v>
      </c>
      <c r="G53" s="44">
        <f t="shared" si="12"/>
        <v>5.48936170212766</v>
      </c>
      <c r="H53" s="44">
        <f t="shared" si="12"/>
        <v>2.6291161178509532</v>
      </c>
      <c r="I53" s="44">
        <f t="shared" si="12"/>
        <v>7.119682283252558</v>
      </c>
      <c r="J53" s="44">
        <f t="shared" si="12"/>
        <v>0.987866927592955</v>
      </c>
      <c r="K53" s="44">
        <f t="shared" si="12"/>
        <v>0.6117699623412267</v>
      </c>
      <c r="L53" s="44">
        <f t="shared" si="12"/>
        <v>0.30099009900990104</v>
      </c>
      <c r="M53" s="44">
        <f t="shared" si="12"/>
        <v>0.2233009708737863</v>
      </c>
      <c r="N53" s="44">
        <f t="shared" si="12"/>
        <v>0.6495389773679798</v>
      </c>
      <c r="O53" s="44">
        <f t="shared" si="12"/>
        <v>0.6520714462912429</v>
      </c>
      <c r="P53" s="44">
        <f t="shared" si="12"/>
        <v>0.26034688995215305</v>
      </c>
      <c r="Q53" s="44">
        <f t="shared" si="12"/>
        <v>0.7661125783880538</v>
      </c>
      <c r="R53" s="31"/>
      <c r="S53" s="34"/>
    </row>
    <row r="54" spans="1:18" s="3" customFormat="1" ht="14.1" customHeight="1">
      <c r="A54" s="29" t="s">
        <v>5</v>
      </c>
      <c r="B54" s="43">
        <f t="shared" si="12"/>
        <v>-0.17702437657607173</v>
      </c>
      <c r="C54" s="43">
        <f t="shared" si="12"/>
        <v>0.32418043095497606</v>
      </c>
      <c r="D54" s="43">
        <f t="shared" si="12"/>
        <v>0.0003580088200354492</v>
      </c>
      <c r="E54" s="43">
        <f t="shared" si="12"/>
        <v>-0.05665576028930597</v>
      </c>
      <c r="F54" s="43">
        <f t="shared" si="12"/>
        <v>0.31458134075297806</v>
      </c>
      <c r="G54" s="43">
        <f t="shared" si="12"/>
        <v>0.1634597422006352</v>
      </c>
      <c r="H54" s="43">
        <f t="shared" si="12"/>
        <v>1.2444765641131532</v>
      </c>
      <c r="I54" s="43">
        <f t="shared" si="12"/>
        <v>0.5488088027458107</v>
      </c>
      <c r="J54" s="43">
        <f t="shared" si="12"/>
        <v>-0.6898221736538843</v>
      </c>
      <c r="K54" s="43">
        <f t="shared" si="12"/>
        <v>-0.24780381673964502</v>
      </c>
      <c r="L54" s="43">
        <f t="shared" si="12"/>
        <v>0.05002445869055894</v>
      </c>
      <c r="M54" s="43">
        <f t="shared" si="12"/>
        <v>0.19532163742690067</v>
      </c>
      <c r="N54" s="43">
        <f t="shared" si="12"/>
        <v>0.14284039622530909</v>
      </c>
      <c r="O54" s="43">
        <f t="shared" si="12"/>
        <v>0.10914331747350392</v>
      </c>
      <c r="P54" s="43">
        <f t="shared" si="12"/>
        <v>0.38369043811960335</v>
      </c>
      <c r="Q54" s="43">
        <f t="shared" si="12"/>
        <v>-0.017486928288308556</v>
      </c>
      <c r="R54" s="31"/>
    </row>
    <row r="55" spans="1:19" s="3" customFormat="1" ht="14.1" customHeight="1">
      <c r="A55" s="32" t="s">
        <v>6</v>
      </c>
      <c r="B55" s="44">
        <f t="shared" si="12"/>
        <v>0.03697920732818072</v>
      </c>
      <c r="C55" s="44">
        <f t="shared" si="12"/>
        <v>0.4428636294838808</v>
      </c>
      <c r="D55" s="44">
        <f t="shared" si="12"/>
        <v>0.13261735472583114</v>
      </c>
      <c r="E55" s="44">
        <f t="shared" si="12"/>
        <v>-0.4381807301017355</v>
      </c>
      <c r="F55" s="44">
        <f t="shared" si="12"/>
        <v>0.2234387672343876</v>
      </c>
      <c r="G55" s="44">
        <f t="shared" si="12"/>
        <v>0.04484584241669265</v>
      </c>
      <c r="H55" s="44">
        <f t="shared" si="12"/>
        <v>2.1919365215526487</v>
      </c>
      <c r="I55" s="44">
        <f t="shared" si="12"/>
        <v>1.2334218088490139</v>
      </c>
      <c r="J55" s="44">
        <f t="shared" si="12"/>
        <v>0.5350818854435115</v>
      </c>
      <c r="K55" s="44">
        <f t="shared" si="12"/>
        <v>-0.01702928350384314</v>
      </c>
      <c r="L55" s="44">
        <f t="shared" si="12"/>
        <v>0.05632016084635816</v>
      </c>
      <c r="M55" s="44">
        <f t="shared" si="12"/>
        <v>0.012658227848101333</v>
      </c>
      <c r="N55" s="44">
        <f t="shared" si="12"/>
        <v>0.3499868425999022</v>
      </c>
      <c r="O55" s="44">
        <f t="shared" si="12"/>
        <v>1.578719915275951</v>
      </c>
      <c r="P55" s="44">
        <f t="shared" si="12"/>
        <v>0.3633405070599969</v>
      </c>
      <c r="Q55" s="44">
        <f t="shared" si="12"/>
        <v>0.4440512631731386</v>
      </c>
      <c r="R55" s="31"/>
      <c r="S55" s="34"/>
    </row>
    <row r="56" spans="1:18" s="3" customFormat="1" ht="14.1" customHeight="1">
      <c r="A56" s="29" t="s">
        <v>7</v>
      </c>
      <c r="B56" s="43">
        <f t="shared" si="12"/>
        <v>-0.012688605446686596</v>
      </c>
      <c r="C56" s="43">
        <f t="shared" si="12"/>
        <v>0.4234361787898453</v>
      </c>
      <c r="D56" s="43">
        <f t="shared" si="12"/>
        <v>0.11741227340761684</v>
      </c>
      <c r="E56" s="43">
        <f t="shared" si="12"/>
        <v>0.3994462980052531</v>
      </c>
      <c r="F56" s="43">
        <f t="shared" si="12"/>
        <v>0.27897586372547756</v>
      </c>
      <c r="G56" s="43">
        <f t="shared" si="12"/>
        <v>0.11438664880009752</v>
      </c>
      <c r="H56" s="43">
        <f t="shared" si="12"/>
        <v>1.0723759432883604</v>
      </c>
      <c r="I56" s="43">
        <f t="shared" si="12"/>
        <v>0.46184723842496767</v>
      </c>
      <c r="J56" s="43">
        <f t="shared" si="12"/>
        <v>0.38073145953267873</v>
      </c>
      <c r="K56" s="43">
        <f t="shared" si="12"/>
        <v>-0.11684338973984654</v>
      </c>
      <c r="L56" s="43">
        <f t="shared" si="12"/>
        <v>0.039893042799488576</v>
      </c>
      <c r="M56" s="43">
        <f t="shared" si="12"/>
        <v>0.0608695652173914</v>
      </c>
      <c r="N56" s="43">
        <f t="shared" si="12"/>
        <v>0.5625074798343666</v>
      </c>
      <c r="O56" s="43">
        <f t="shared" si="12"/>
        <v>1.1568280984063128</v>
      </c>
      <c r="P56" s="43">
        <f t="shared" si="12"/>
        <v>0.17504297704520178</v>
      </c>
      <c r="Q56" s="43">
        <f t="shared" si="12"/>
        <v>0.30784354093642063</v>
      </c>
      <c r="R56" s="31"/>
    </row>
    <row r="57" spans="1:19" s="3" customFormat="1" ht="14.1" customHeight="1">
      <c r="A57" s="32" t="s">
        <v>8</v>
      </c>
      <c r="B57" s="44">
        <f t="shared" si="12"/>
        <v>0.1767610952946157</v>
      </c>
      <c r="C57" s="44">
        <f t="shared" si="12"/>
        <v>0.3676299949234898</v>
      </c>
      <c r="D57" s="44">
        <f t="shared" si="12"/>
        <v>0.01277454731704375</v>
      </c>
      <c r="E57" s="44">
        <f t="shared" si="12"/>
        <v>0.22703790674270374</v>
      </c>
      <c r="F57" s="44">
        <f t="shared" si="12"/>
        <v>0.1517614560865781</v>
      </c>
      <c r="G57" s="44">
        <f t="shared" si="12"/>
        <v>-0.014212691684328593</v>
      </c>
      <c r="H57" s="44">
        <f t="shared" si="12"/>
        <v>0.2832360763764836</v>
      </c>
      <c r="I57" s="44">
        <f t="shared" si="12"/>
        <v>0.05016134264397065</v>
      </c>
      <c r="J57" s="44">
        <f t="shared" si="12"/>
        <v>0.2597203473159675</v>
      </c>
      <c r="K57" s="44">
        <f t="shared" si="12"/>
        <v>0.02920377132029195</v>
      </c>
      <c r="L57" s="44">
        <f t="shared" si="12"/>
        <v>-0.013592192990591556</v>
      </c>
      <c r="M57" s="44">
        <f t="shared" si="12"/>
        <v>0.07450473729543505</v>
      </c>
      <c r="N57" s="44">
        <f t="shared" si="12"/>
        <v>0.6261897451642615</v>
      </c>
      <c r="O57" s="44">
        <f t="shared" si="12"/>
        <v>0.600338120129807</v>
      </c>
      <c r="P57" s="44">
        <f t="shared" si="12"/>
        <v>0.28768022234660595</v>
      </c>
      <c r="Q57" s="44">
        <f t="shared" si="12"/>
        <v>0.22735536529127454</v>
      </c>
      <c r="R57" s="31"/>
      <c r="S57" s="34"/>
    </row>
    <row r="58" spans="1:18" s="3" customFormat="1" ht="14.1" customHeight="1">
      <c r="A58" s="29" t="s">
        <v>9</v>
      </c>
      <c r="B58" s="43">
        <f aca="true" t="shared" si="13" ref="B58:Q58">IF(B26=0,"",(B11/B26-1))</f>
        <v>0.8973579920739763</v>
      </c>
      <c r="C58" s="43">
        <f t="shared" si="13"/>
        <v>0.23209744344799899</v>
      </c>
      <c r="D58" s="43">
        <f t="shared" si="13"/>
        <v>-0.06525768871690096</v>
      </c>
      <c r="E58" s="43">
        <f t="shared" si="13"/>
        <v>0.3921759203013</v>
      </c>
      <c r="F58" s="43">
        <f t="shared" si="13"/>
        <v>0.2090764331210191</v>
      </c>
      <c r="G58" s="43">
        <f t="shared" si="13"/>
        <v>0.04037800687285231</v>
      </c>
      <c r="H58" s="43">
        <f t="shared" si="13"/>
        <v>0.534307875894988</v>
      </c>
      <c r="I58" s="43">
        <f t="shared" si="13"/>
        <v>0.2560253552521594</v>
      </c>
      <c r="J58" s="43">
        <f t="shared" si="13"/>
        <v>0.4229140722291407</v>
      </c>
      <c r="K58" s="43">
        <f t="shared" si="13"/>
        <v>0.19482951334897902</v>
      </c>
      <c r="L58" s="43">
        <f t="shared" si="13"/>
        <v>-0.06524257530014743</v>
      </c>
      <c r="M58" s="43">
        <f t="shared" si="13"/>
        <v>-0.20645994832041348</v>
      </c>
      <c r="N58" s="43">
        <f t="shared" si="13"/>
        <v>0.4826477541371159</v>
      </c>
      <c r="O58" s="43">
        <f t="shared" si="13"/>
        <v>0.7227498506291412</v>
      </c>
      <c r="P58" s="43">
        <f t="shared" si="13"/>
        <v>0.2941498614779976</v>
      </c>
      <c r="Q58" s="43">
        <f t="shared" si="13"/>
        <v>0.34718595302865807</v>
      </c>
      <c r="R58" s="31"/>
    </row>
    <row r="59" spans="1:19" s="3" customFormat="1" ht="14.1" customHeight="1">
      <c r="A59" s="32" t="s">
        <v>10</v>
      </c>
      <c r="B59" s="44">
        <f aca="true" t="shared" si="14" ref="B59:Q59">IF(B27=0,"",(B12/B27-1))</f>
        <v>-0.12249041281299344</v>
      </c>
      <c r="C59" s="44">
        <f t="shared" si="14"/>
        <v>0.05411950052514869</v>
      </c>
      <c r="D59" s="44">
        <f t="shared" si="14"/>
        <v>-0.04169841027985166</v>
      </c>
      <c r="E59" s="44">
        <f t="shared" si="14"/>
        <v>0.2556536721947018</v>
      </c>
      <c r="F59" s="44">
        <f t="shared" si="14"/>
        <v>-0.5149447284264599</v>
      </c>
      <c r="G59" s="44">
        <f t="shared" si="14"/>
        <v>0.5537411068137326</v>
      </c>
      <c r="H59" s="44">
        <f t="shared" si="14"/>
        <v>0.7031854379977247</v>
      </c>
      <c r="I59" s="44">
        <f t="shared" si="14"/>
        <v>-0.1483468004086561</v>
      </c>
      <c r="J59" s="44">
        <f t="shared" si="14"/>
        <v>0.08708755119388001</v>
      </c>
      <c r="K59" s="44">
        <f t="shared" si="14"/>
        <v>0.03352173868280972</v>
      </c>
      <c r="L59" s="44">
        <f t="shared" si="14"/>
        <v>-0.008142232533238203</v>
      </c>
      <c r="M59" s="44">
        <f t="shared" si="14"/>
        <v>0.8344132469402448</v>
      </c>
      <c r="N59" s="44">
        <f t="shared" si="14"/>
        <v>0.9161849710982659</v>
      </c>
      <c r="O59" s="44">
        <f t="shared" si="14"/>
        <v>-0.06937356577730591</v>
      </c>
      <c r="P59" s="44">
        <f t="shared" si="14"/>
        <v>0.17013870294007383</v>
      </c>
      <c r="Q59" s="44">
        <f t="shared" si="14"/>
        <v>0.020261533445022906</v>
      </c>
      <c r="R59" s="31"/>
      <c r="S59" s="34"/>
    </row>
    <row r="60" spans="1:18" s="3" customFormat="1" ht="14.1" customHeight="1">
      <c r="A60" s="29" t="s">
        <v>11</v>
      </c>
      <c r="B60" s="43">
        <f aca="true" t="shared" si="15" ref="B60:Q60">IF(B28=0,"",(B13/B28-1))</f>
        <v>-0.30691903640644813</v>
      </c>
      <c r="C60" s="43">
        <f t="shared" si="15"/>
        <v>0.43620381092746596</v>
      </c>
      <c r="D60" s="43">
        <f t="shared" si="15"/>
        <v>-0.03311626871486617</v>
      </c>
      <c r="E60" s="43">
        <f t="shared" si="15"/>
        <v>0.5240096038415367</v>
      </c>
      <c r="F60" s="43">
        <f t="shared" si="15"/>
        <v>1.3965469991778567</v>
      </c>
      <c r="G60" s="43">
        <f t="shared" si="15"/>
        <v>-0.8874488978800523</v>
      </c>
      <c r="H60" s="43">
        <f t="shared" si="15"/>
        <v>0.8157687253613666</v>
      </c>
      <c r="I60" s="43">
        <f t="shared" si="15"/>
        <v>0.4630543898625854</v>
      </c>
      <c r="J60" s="43">
        <f t="shared" si="15"/>
        <v>0.025155832591273297</v>
      </c>
      <c r="K60" s="43">
        <f t="shared" si="15"/>
        <v>0.02704014829417556</v>
      </c>
      <c r="L60" s="43">
        <f t="shared" si="15"/>
        <v>-0.025807899461400385</v>
      </c>
      <c r="M60" s="43">
        <f t="shared" si="15"/>
        <v>0.12231503579952263</v>
      </c>
      <c r="N60" s="43">
        <f t="shared" si="15"/>
        <v>-0.03168357838061708</v>
      </c>
      <c r="O60" s="43">
        <f t="shared" si="15"/>
        <v>-0.10481639107886231</v>
      </c>
      <c r="P60" s="43">
        <f t="shared" si="15"/>
        <v>0.752055993000875</v>
      </c>
      <c r="Q60" s="43">
        <f t="shared" si="15"/>
        <v>0.04173728920116493</v>
      </c>
      <c r="R60" s="31"/>
    </row>
    <row r="61" spans="1:19" s="3" customFormat="1" ht="14.1" customHeight="1" thickBot="1">
      <c r="A61" s="93" t="s">
        <v>12</v>
      </c>
      <c r="B61" s="97">
        <f aca="true" t="shared" si="16" ref="B61:Q61">IF(B29=0,"",(B14/B29-1))</f>
        <v>-0.11974921630094049</v>
      </c>
      <c r="C61" s="97">
        <f t="shared" si="16"/>
        <v>0.1297982444648238</v>
      </c>
      <c r="D61" s="97">
        <f t="shared" si="16"/>
        <v>0.014782719510640918</v>
      </c>
      <c r="E61" s="97">
        <f t="shared" si="16"/>
        <v>0.22626262626262617</v>
      </c>
      <c r="F61" s="97">
        <f t="shared" si="16"/>
        <v>0.14031689122766444</v>
      </c>
      <c r="G61" s="97">
        <f t="shared" si="16"/>
        <v>0.10264843344296337</v>
      </c>
      <c r="H61" s="97">
        <f t="shared" si="16"/>
        <v>1.3388961892247044</v>
      </c>
      <c r="I61" s="97">
        <f t="shared" si="16"/>
        <v>0.34430079856217954</v>
      </c>
      <c r="J61" s="97">
        <f t="shared" si="16"/>
        <v>0.2140183028286189</v>
      </c>
      <c r="K61" s="97">
        <f t="shared" si="16"/>
        <v>0.04495785201373703</v>
      </c>
      <c r="L61" s="97">
        <f t="shared" si="16"/>
        <v>0.017232046192710238</v>
      </c>
      <c r="M61" s="97">
        <f t="shared" si="16"/>
        <v>0.04528122020972347</v>
      </c>
      <c r="N61" s="97">
        <f t="shared" si="16"/>
        <v>0.16691573266915727</v>
      </c>
      <c r="O61" s="97">
        <f t="shared" si="16"/>
        <v>-0.07595065496629783</v>
      </c>
      <c r="P61" s="97">
        <f t="shared" si="16"/>
        <v>0.1742136825357974</v>
      </c>
      <c r="Q61" s="97">
        <f t="shared" si="16"/>
        <v>0.09918581492687628</v>
      </c>
      <c r="R61" s="31"/>
      <c r="S61" s="34"/>
    </row>
    <row r="62" spans="1:18" s="39" customFormat="1" ht="14.1" customHeight="1" thickTop="1">
      <c r="A62" s="37" t="str">
        <f>A15</f>
        <v>Σύνολο</v>
      </c>
      <c r="B62" s="45">
        <f>IF(B31=0,"",(B15/B31-1))</f>
        <v>0.1291939927167891</v>
      </c>
      <c r="C62" s="45">
        <f aca="true" t="shared" si="17" ref="C62:Q62">IF(C31=0,"",(C15/C31-1))</f>
        <v>0.5361702127659576</v>
      </c>
      <c r="D62" s="45">
        <f t="shared" si="17"/>
        <v>0.09987133406572402</v>
      </c>
      <c r="E62" s="45">
        <f t="shared" si="17"/>
        <v>0.3936653646822803</v>
      </c>
      <c r="F62" s="45">
        <f t="shared" si="17"/>
        <v>0.3243723179592828</v>
      </c>
      <c r="G62" s="45">
        <f t="shared" si="17"/>
        <v>0.03318254979289503</v>
      </c>
      <c r="H62" s="45">
        <f t="shared" si="17"/>
        <v>0.8338323865580728</v>
      </c>
      <c r="I62" s="45">
        <f t="shared" si="17"/>
        <v>0.448203742936258</v>
      </c>
      <c r="J62" s="45">
        <f t="shared" si="17"/>
        <v>0.08682899026197433</v>
      </c>
      <c r="K62" s="45">
        <f t="shared" si="17"/>
        <v>0.07101485561675847</v>
      </c>
      <c r="L62" s="45">
        <f t="shared" si="17"/>
        <v>0.08750165625800532</v>
      </c>
      <c r="M62" s="45">
        <f t="shared" si="17"/>
        <v>0.16730465174336362</v>
      </c>
      <c r="N62" s="45">
        <f t="shared" si="17"/>
        <v>0.5048885396245502</v>
      </c>
      <c r="O62" s="45">
        <f t="shared" si="17"/>
        <v>0.7259557495484648</v>
      </c>
      <c r="P62" s="45">
        <f t="shared" si="17"/>
        <v>0.3165400793413473</v>
      </c>
      <c r="Q62" s="45">
        <f t="shared" si="17"/>
        <v>0.3041383287607382</v>
      </c>
      <c r="R62" s="38"/>
    </row>
    <row r="63" spans="1:17" s="3" customFormat="1" ht="14.1" customHeight="1">
      <c r="A63" s="6"/>
      <c r="B63" s="46"/>
      <c r="C63" s="46"/>
      <c r="D63" s="4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s="2" customFormat="1" ht="13.5" customHeight="1">
      <c r="A64" s="25" t="s">
        <v>67</v>
      </c>
      <c r="B64" s="26" t="str">
        <f>B2</f>
        <v>Nυμφαία</v>
      </c>
      <c r="C64" s="27" t="str">
        <f aca="true" t="shared" si="18" ref="C64:Q64">C2</f>
        <v>Νίκη</v>
      </c>
      <c r="D64" s="27" t="str">
        <f t="shared" si="18"/>
        <v>Κρυσταλλoπηγή</v>
      </c>
      <c r="E64" s="27" t="str">
        <f t="shared" si="18"/>
        <v>Αγ. Κωνσταντίνος</v>
      </c>
      <c r="F64" s="28" t="str">
        <f t="shared" si="18"/>
        <v>Ορμένιο</v>
      </c>
      <c r="G64" s="26" t="str">
        <f t="shared" si="18"/>
        <v>Κυπρίνος</v>
      </c>
      <c r="H64" s="27" t="str">
        <f t="shared" si="18"/>
        <v>Καστανιές</v>
      </c>
      <c r="I64" s="27" t="str">
        <f t="shared" si="18"/>
        <v>Κήποι</v>
      </c>
      <c r="J64" s="27" t="str">
        <f t="shared" si="18"/>
        <v>Δοϊράνη</v>
      </c>
      <c r="K64" s="28" t="str">
        <f t="shared" si="18"/>
        <v>Εύζωνοι</v>
      </c>
      <c r="L64" s="26" t="str">
        <f t="shared" si="18"/>
        <v>Κακαβιά</v>
      </c>
      <c r="M64" s="27" t="str">
        <f t="shared" si="18"/>
        <v>Μέρτζανη</v>
      </c>
      <c r="N64" s="27" t="str">
        <f t="shared" si="18"/>
        <v>Εξοχή</v>
      </c>
      <c r="O64" s="27" t="str">
        <f t="shared" si="18"/>
        <v>Προμαχώνας</v>
      </c>
      <c r="P64" s="28" t="str">
        <f t="shared" si="18"/>
        <v>Σαγιάδα</v>
      </c>
      <c r="Q64" s="26" t="str">
        <f t="shared" si="18"/>
        <v>Σύνολο</v>
      </c>
    </row>
    <row r="65" spans="1:18" s="3" customFormat="1" ht="14.1" customHeight="1">
      <c r="A65" s="29" t="s">
        <v>1</v>
      </c>
      <c r="B65" s="43">
        <f>IF(B34=0,"",(B3/B34-1))</f>
        <v>-0.8851648195912815</v>
      </c>
      <c r="C65" s="43">
        <f aca="true" t="shared" si="19" ref="C65:Q65">IF(C34=0,"",(C3/C34-1))</f>
        <v>0.43015023312035927</v>
      </c>
      <c r="D65" s="43">
        <f t="shared" si="19"/>
        <v>-0.031956605052917086</v>
      </c>
      <c r="E65" s="43">
        <f t="shared" si="19"/>
        <v>0.3186221743810549</v>
      </c>
      <c r="F65" s="43">
        <f t="shared" si="19"/>
        <v>1.082370947544177</v>
      </c>
      <c r="G65" s="43">
        <f t="shared" si="19"/>
        <v>0.09860078705728026</v>
      </c>
      <c r="H65" s="43">
        <f t="shared" si="19"/>
        <v>-0.19592112893872027</v>
      </c>
      <c r="I65" s="43">
        <f t="shared" si="19"/>
        <v>0.28195162785135586</v>
      </c>
      <c r="J65" s="43">
        <f t="shared" si="19"/>
        <v>0.44246877296105813</v>
      </c>
      <c r="K65" s="43">
        <f t="shared" si="19"/>
        <v>0.38535716934945485</v>
      </c>
      <c r="L65" s="43">
        <f t="shared" si="19"/>
        <v>-0.16075692047423495</v>
      </c>
      <c r="M65" s="43">
        <f t="shared" si="19"/>
        <v>1.0366541353383458</v>
      </c>
      <c r="N65" s="43">
        <f t="shared" si="19"/>
        <v>0.42466878915477047</v>
      </c>
      <c r="O65" s="43">
        <f t="shared" si="19"/>
        <v>-0.43546189596994966</v>
      </c>
      <c r="P65" s="43">
        <f t="shared" si="19"/>
        <v>0.0918656892882479</v>
      </c>
      <c r="Q65" s="43">
        <f t="shared" si="19"/>
        <v>-0.10453545934118313</v>
      </c>
      <c r="R65" s="31"/>
    </row>
    <row r="66" spans="1:19" s="3" customFormat="1" ht="14.1" customHeight="1">
      <c r="A66" s="32" t="s">
        <v>2</v>
      </c>
      <c r="B66" s="44">
        <f aca="true" t="shared" si="20" ref="B66:Q72">IF(B35=0,"",(B4/B35-1))</f>
        <v>-0.8782494882969688</v>
      </c>
      <c r="C66" s="44">
        <f t="shared" si="20"/>
        <v>0.27728806181303733</v>
      </c>
      <c r="D66" s="44">
        <f t="shared" si="20"/>
        <v>-0.16450216450216448</v>
      </c>
      <c r="E66" s="44">
        <f t="shared" si="20"/>
        <v>0.21816881258941345</v>
      </c>
      <c r="F66" s="44">
        <f t="shared" si="20"/>
        <v>1.0653320034197775</v>
      </c>
      <c r="G66" s="44">
        <f t="shared" si="20"/>
        <v>0.008120911346717774</v>
      </c>
      <c r="H66" s="44">
        <f t="shared" si="20"/>
        <v>-0.34617537313432833</v>
      </c>
      <c r="I66" s="44">
        <f t="shared" si="20"/>
        <v>0.2448897941369026</v>
      </c>
      <c r="J66" s="44">
        <f t="shared" si="20"/>
        <v>-0.7428449099232619</v>
      </c>
      <c r="K66" s="44">
        <f t="shared" si="20"/>
        <v>-0.43741672968204237</v>
      </c>
      <c r="L66" s="44">
        <f t="shared" si="20"/>
        <v>-0.17190673490941588</v>
      </c>
      <c r="M66" s="44">
        <f t="shared" si="20"/>
        <v>0.06020066889632103</v>
      </c>
      <c r="N66" s="44">
        <f t="shared" si="20"/>
        <v>0.3082679321043986</v>
      </c>
      <c r="O66" s="44">
        <f t="shared" si="20"/>
        <v>-0.33569364161849713</v>
      </c>
      <c r="P66" s="44">
        <f t="shared" si="20"/>
        <v>0.12274527056753182</v>
      </c>
      <c r="Q66" s="44">
        <f t="shared" si="20"/>
        <v>-0.3055435526866852</v>
      </c>
      <c r="R66" s="31"/>
      <c r="S66" s="34"/>
    </row>
    <row r="67" spans="1:18" s="3" customFormat="1" ht="14.1" customHeight="1">
      <c r="A67" s="29" t="s">
        <v>3</v>
      </c>
      <c r="B67" s="43">
        <f t="shared" si="20"/>
        <v>-0.917851705161759</v>
      </c>
      <c r="C67" s="43">
        <f t="shared" si="20"/>
        <v>0.1084145964788421</v>
      </c>
      <c r="D67" s="43">
        <f t="shared" si="20"/>
        <v>12.056093394077449</v>
      </c>
      <c r="E67" s="43">
        <f t="shared" si="20"/>
        <v>-0.2508751458576429</v>
      </c>
      <c r="F67" s="43">
        <f t="shared" si="20"/>
        <v>0.7951644702708311</v>
      </c>
      <c r="G67" s="43">
        <f t="shared" si="20"/>
        <v>-0.17308850090307049</v>
      </c>
      <c r="H67" s="43">
        <f t="shared" si="20"/>
        <v>-0.5152257173353425</v>
      </c>
      <c r="I67" s="43">
        <f t="shared" si="20"/>
        <v>-0.08144716523273765</v>
      </c>
      <c r="J67" s="43">
        <f t="shared" si="20"/>
        <v>-0.12627164019275383</v>
      </c>
      <c r="K67" s="43">
        <f t="shared" si="20"/>
        <v>0.07266070463957752</v>
      </c>
      <c r="L67" s="43">
        <f t="shared" si="20"/>
        <v>-0.25584072728716334</v>
      </c>
      <c r="M67" s="43">
        <f t="shared" si="20"/>
        <v>-0.1601520086862106</v>
      </c>
      <c r="N67" s="43">
        <f t="shared" si="20"/>
        <v>0.11779769526248396</v>
      </c>
      <c r="O67" s="43">
        <f t="shared" si="20"/>
        <v>-0.4005775709931012</v>
      </c>
      <c r="P67" s="43">
        <f t="shared" si="20"/>
        <v>0.15973389867680376</v>
      </c>
      <c r="Q67" s="43">
        <f t="shared" si="20"/>
        <v>-0.1675014670361913</v>
      </c>
      <c r="R67" s="31"/>
    </row>
    <row r="68" spans="1:19" s="3" customFormat="1" ht="14.1" customHeight="1">
      <c r="A68" s="32" t="s">
        <v>4</v>
      </c>
      <c r="B68" s="44">
        <f t="shared" si="20"/>
        <v>-0.8934743729160862</v>
      </c>
      <c r="C68" s="44">
        <f t="shared" si="20"/>
        <v>0.33801374247791394</v>
      </c>
      <c r="D68" s="44">
        <f t="shared" si="20"/>
        <v>-0.039745953698012704</v>
      </c>
      <c r="E68" s="44">
        <f t="shared" si="20"/>
        <v>0.026190021028484</v>
      </c>
      <c r="F68" s="44">
        <f t="shared" si="20"/>
        <v>1.093463981910197</v>
      </c>
      <c r="G68" s="44">
        <f t="shared" si="20"/>
        <v>-0.1609903065234477</v>
      </c>
      <c r="H68" s="44">
        <f t="shared" si="20"/>
        <v>-0.3662994794819029</v>
      </c>
      <c r="I68" s="44">
        <f t="shared" si="20"/>
        <v>0.05117032957456824</v>
      </c>
      <c r="J68" s="44">
        <f t="shared" si="20"/>
        <v>0.25800858652575953</v>
      </c>
      <c r="K68" s="44">
        <f t="shared" si="20"/>
        <v>0.09682743762596435</v>
      </c>
      <c r="L68" s="44">
        <f t="shared" si="20"/>
        <v>-0.035867858849225276</v>
      </c>
      <c r="M68" s="44">
        <f t="shared" si="20"/>
        <v>0.027831094049904026</v>
      </c>
      <c r="N68" s="44">
        <f t="shared" si="20"/>
        <v>0.28385960334029225</v>
      </c>
      <c r="O68" s="44">
        <f t="shared" si="20"/>
        <v>-0.3061781865809371</v>
      </c>
      <c r="P68" s="44">
        <f t="shared" si="20"/>
        <v>0.25951825951825946</v>
      </c>
      <c r="Q68" s="44">
        <f t="shared" si="20"/>
        <v>-0.14837812104376058</v>
      </c>
      <c r="R68" s="31"/>
      <c r="S68" s="34"/>
    </row>
    <row r="69" spans="1:18" s="3" customFormat="1" ht="14.1" customHeight="1">
      <c r="A69" s="29" t="s">
        <v>5</v>
      </c>
      <c r="B69" s="43">
        <f t="shared" si="20"/>
        <v>-0.8597258703854052</v>
      </c>
      <c r="C69" s="43">
        <f t="shared" si="20"/>
        <v>0.3480858691477102</v>
      </c>
      <c r="D69" s="43">
        <f t="shared" si="20"/>
        <v>-0.2784689781450269</v>
      </c>
      <c r="E69" s="43">
        <f t="shared" si="20"/>
        <v>-0.11815840309079206</v>
      </c>
      <c r="F69" s="43">
        <f t="shared" si="20"/>
        <v>1.2652449682864706</v>
      </c>
      <c r="G69" s="43">
        <f t="shared" si="20"/>
        <v>-0.21054633033337555</v>
      </c>
      <c r="H69" s="43">
        <f t="shared" si="20"/>
        <v>-0.2824608885074923</v>
      </c>
      <c r="I69" s="43">
        <f t="shared" si="20"/>
        <v>0.2828445410648215</v>
      </c>
      <c r="J69" s="43">
        <f t="shared" si="20"/>
        <v>-0.04744108000915259</v>
      </c>
      <c r="K69" s="43">
        <f t="shared" si="20"/>
        <v>-0.11232678760354042</v>
      </c>
      <c r="L69" s="43">
        <f t="shared" si="20"/>
        <v>-0.21623491429010688</v>
      </c>
      <c r="M69" s="43">
        <f t="shared" si="20"/>
        <v>-0.17447495961227788</v>
      </c>
      <c r="N69" s="43">
        <f t="shared" si="20"/>
        <v>0.308239398819109</v>
      </c>
      <c r="O69" s="43">
        <f t="shared" si="20"/>
        <v>-0.22005859496012536</v>
      </c>
      <c r="P69" s="43">
        <f t="shared" si="20"/>
        <v>0.11440787101426886</v>
      </c>
      <c r="Q69" s="43">
        <f t="shared" si="20"/>
        <v>-0.17806860121081713</v>
      </c>
      <c r="R69" s="31"/>
    </row>
    <row r="70" spans="1:19" s="3" customFormat="1" ht="14.1" customHeight="1">
      <c r="A70" s="32" t="s">
        <v>6</v>
      </c>
      <c r="B70" s="44">
        <f t="shared" si="20"/>
        <v>-0.6296809148316288</v>
      </c>
      <c r="C70" s="44">
        <f t="shared" si="20"/>
        <v>0.08450319674182616</v>
      </c>
      <c r="D70" s="44">
        <f t="shared" si="20"/>
        <v>-0.15311817182302756</v>
      </c>
      <c r="E70" s="44">
        <f t="shared" si="20"/>
        <v>-0.6256181209124263</v>
      </c>
      <c r="F70" s="44">
        <f t="shared" si="20"/>
        <v>0.9490923186252342</v>
      </c>
      <c r="G70" s="44">
        <f t="shared" si="20"/>
        <v>-0.33630069238377847</v>
      </c>
      <c r="H70" s="44">
        <f t="shared" si="20"/>
        <v>-0.22138522703494457</v>
      </c>
      <c r="I70" s="44">
        <f t="shared" si="20"/>
        <v>0.31452216799648824</v>
      </c>
      <c r="J70" s="44">
        <f t="shared" si="20"/>
        <v>0.07994853349709041</v>
      </c>
      <c r="K70" s="44">
        <f t="shared" si="20"/>
        <v>-0.18169257255166604</v>
      </c>
      <c r="L70" s="44">
        <f t="shared" si="20"/>
        <v>-0.22257649690841508</v>
      </c>
      <c r="M70" s="44">
        <f t="shared" si="20"/>
        <v>-0.34426229508196726</v>
      </c>
      <c r="N70" s="44">
        <f t="shared" si="20"/>
        <v>0.4920021604553575</v>
      </c>
      <c r="O70" s="44">
        <f t="shared" si="20"/>
        <v>0.4746613701484761</v>
      </c>
      <c r="P70" s="44">
        <f t="shared" si="20"/>
        <v>0.1659633686478721</v>
      </c>
      <c r="Q70" s="44">
        <f t="shared" si="20"/>
        <v>-0.020755541595418703</v>
      </c>
      <c r="R70" s="31"/>
      <c r="S70" s="34"/>
    </row>
    <row r="71" spans="1:18" s="3" customFormat="1" ht="14.1" customHeight="1">
      <c r="A71" s="29" t="s">
        <v>7</v>
      </c>
      <c r="B71" s="43">
        <f t="shared" si="20"/>
        <v>-0.4757647224471119</v>
      </c>
      <c r="C71" s="43">
        <f aca="true" t="shared" si="21" ref="C71:Q71">IF(C40=0,"",(C9/C40-1))</f>
        <v>0.27151363979694</v>
      </c>
      <c r="D71" s="43">
        <f t="shared" si="21"/>
        <v>-0.13745375611236244</v>
      </c>
      <c r="E71" s="43">
        <f t="shared" si="21"/>
        <v>0.5108828939301042</v>
      </c>
      <c r="F71" s="43">
        <f t="shared" si="21"/>
        <v>1.1984467059453667</v>
      </c>
      <c r="G71" s="43">
        <f t="shared" si="21"/>
        <v>0.013516507866164318</v>
      </c>
      <c r="H71" s="43">
        <f t="shared" si="21"/>
        <v>-0.23189388481586637</v>
      </c>
      <c r="I71" s="43">
        <f t="shared" si="21"/>
        <v>0.279642033600527</v>
      </c>
      <c r="J71" s="43">
        <f t="shared" si="21"/>
        <v>-0.47633939751995535</v>
      </c>
      <c r="K71" s="43">
        <f t="shared" si="21"/>
        <v>-0.04762066900470474</v>
      </c>
      <c r="L71" s="43">
        <f t="shared" si="21"/>
        <v>-0.20524732493050535</v>
      </c>
      <c r="M71" s="43">
        <f t="shared" si="21"/>
        <v>-0.059894921190893124</v>
      </c>
      <c r="N71" s="43">
        <f t="shared" si="21"/>
        <v>1.087623920690758</v>
      </c>
      <c r="O71" s="43">
        <f t="shared" si="21"/>
        <v>0.009793992921087291</v>
      </c>
      <c r="P71" s="43">
        <f t="shared" si="21"/>
        <v>0.18577478442777684</v>
      </c>
      <c r="Q71" s="43">
        <f t="shared" si="21"/>
        <v>-0.05568056717810088</v>
      </c>
      <c r="R71" s="31"/>
    </row>
    <row r="72" spans="1:19" s="3" customFormat="1" ht="14.1" customHeight="1">
      <c r="A72" s="32" t="s">
        <v>8</v>
      </c>
      <c r="B72" s="44">
        <f t="shared" si="20"/>
        <v>-0.5594491210734185</v>
      </c>
      <c r="C72" s="44">
        <f aca="true" t="shared" si="22" ref="C72:Q72">IF(C41=0,"",(C10/C41-1))</f>
        <v>0.0598690496262575</v>
      </c>
      <c r="D72" s="44">
        <f t="shared" si="22"/>
        <v>-0.11205325303114355</v>
      </c>
      <c r="E72" s="44">
        <f t="shared" si="22"/>
        <v>0.13907573492775294</v>
      </c>
      <c r="F72" s="44">
        <f t="shared" si="22"/>
        <v>3.833206300813008</v>
      </c>
      <c r="G72" s="44">
        <f t="shared" si="22"/>
        <v>-0.04389359129383308</v>
      </c>
      <c r="H72" s="44">
        <f t="shared" si="22"/>
        <v>-0.019324697387980483</v>
      </c>
      <c r="I72" s="44">
        <f t="shared" si="22"/>
        <v>-0.10739664004566363</v>
      </c>
      <c r="J72" s="44">
        <f t="shared" si="22"/>
        <v>0.07885872512917125</v>
      </c>
      <c r="K72" s="44">
        <f t="shared" si="22"/>
        <v>-0.023138778422723938</v>
      </c>
      <c r="L72" s="44">
        <f t="shared" si="22"/>
        <v>-0.21001898159610466</v>
      </c>
      <c r="M72" s="44">
        <f t="shared" si="22"/>
        <v>0.008080808080808133</v>
      </c>
      <c r="N72" s="44">
        <f t="shared" si="22"/>
        <v>1.2449138174625602</v>
      </c>
      <c r="O72" s="44">
        <f t="shared" si="22"/>
        <v>-0.2649754393089314</v>
      </c>
      <c r="P72" s="44">
        <f t="shared" si="22"/>
        <v>0.26071921238118634</v>
      </c>
      <c r="Q72" s="44">
        <f t="shared" si="22"/>
        <v>-0.12413230972910339</v>
      </c>
      <c r="R72" s="31"/>
      <c r="S72" s="34"/>
    </row>
    <row r="73" spans="1:18" s="3" customFormat="1" ht="14.1" customHeight="1">
      <c r="A73" s="29" t="s">
        <v>9</v>
      </c>
      <c r="B73" s="43">
        <f aca="true" t="shared" si="23" ref="B73:Q73">IF(B42=0,"",(B11/B42-1))</f>
        <v>-0.49541542244862113</v>
      </c>
      <c r="C73" s="43">
        <f t="shared" si="23"/>
        <v>0.09632929182249117</v>
      </c>
      <c r="D73" s="43">
        <f t="shared" si="23"/>
        <v>-0.25248328247743945</v>
      </c>
      <c r="E73" s="43">
        <f t="shared" si="23"/>
        <v>0.05925309669070078</v>
      </c>
      <c r="F73" s="43">
        <f t="shared" si="23"/>
        <v>2.3857472941748754</v>
      </c>
      <c r="G73" s="43">
        <f t="shared" si="23"/>
        <v>0.07580692922712462</v>
      </c>
      <c r="H73" s="43">
        <f t="shared" si="23"/>
        <v>-0.03276160385165128</v>
      </c>
      <c r="I73" s="43">
        <f t="shared" si="23"/>
        <v>0.17849089899022919</v>
      </c>
      <c r="J73" s="43">
        <f t="shared" si="23"/>
        <v>0.052815863187380296</v>
      </c>
      <c r="K73" s="43">
        <f t="shared" si="23"/>
        <v>-0.002348711308252871</v>
      </c>
      <c r="L73" s="43">
        <f t="shared" si="23"/>
        <v>-0.24883986628489219</v>
      </c>
      <c r="M73" s="43">
        <f t="shared" si="23"/>
        <v>0.03470350404312672</v>
      </c>
      <c r="N73" s="43">
        <f t="shared" si="23"/>
        <v>0.5733016690637858</v>
      </c>
      <c r="O73" s="43">
        <f t="shared" si="23"/>
        <v>-0.4483042231640032</v>
      </c>
      <c r="P73" s="43">
        <f t="shared" si="23"/>
        <v>0.42124814264487376</v>
      </c>
      <c r="Q73" s="43">
        <f t="shared" si="23"/>
        <v>-0.20429862615036776</v>
      </c>
      <c r="R73" s="31"/>
    </row>
    <row r="74" spans="1:19" s="3" customFormat="1" ht="14.1" customHeight="1">
      <c r="A74" s="32" t="s">
        <v>10</v>
      </c>
      <c r="B74" s="44">
        <f aca="true" t="shared" si="24" ref="B74:Q74">IF(B43=0,"",(B12/B43-1))</f>
        <v>-0.8312315612888297</v>
      </c>
      <c r="C74" s="44">
        <f t="shared" si="24"/>
        <v>0.055042924721135256</v>
      </c>
      <c r="D74" s="44">
        <f t="shared" si="24"/>
        <v>-0.27273194485487784</v>
      </c>
      <c r="E74" s="44">
        <f t="shared" si="24"/>
        <v>0.3377696190913262</v>
      </c>
      <c r="F74" s="44">
        <f t="shared" si="24"/>
        <v>0.07482423836625385</v>
      </c>
      <c r="G74" s="44">
        <f t="shared" si="24"/>
        <v>10.60485021398003</v>
      </c>
      <c r="H74" s="44">
        <f t="shared" si="24"/>
        <v>-0.12434930104696729</v>
      </c>
      <c r="I74" s="44">
        <f t="shared" si="24"/>
        <v>0.2466309796924122</v>
      </c>
      <c r="J74" s="44">
        <f t="shared" si="24"/>
        <v>-0.49636630508717283</v>
      </c>
      <c r="K74" s="44">
        <f t="shared" si="24"/>
        <v>0.02085706150341693</v>
      </c>
      <c r="L74" s="44">
        <f t="shared" si="24"/>
        <v>-0.30180738972724275</v>
      </c>
      <c r="M74" s="44">
        <f t="shared" si="24"/>
        <v>-0.016975308641975273</v>
      </c>
      <c r="N74" s="44">
        <f t="shared" si="24"/>
        <v>0.125583588776232</v>
      </c>
      <c r="O74" s="44">
        <f t="shared" si="24"/>
        <v>-0.853024541437002</v>
      </c>
      <c r="P74" s="44">
        <f t="shared" si="24"/>
        <v>0.27308745557303493</v>
      </c>
      <c r="Q74" s="44">
        <f t="shared" si="24"/>
        <v>-0.38531278331822305</v>
      </c>
      <c r="R74" s="31"/>
      <c r="S74" s="34"/>
    </row>
    <row r="75" spans="1:18" s="3" customFormat="1" ht="14.1" customHeight="1">
      <c r="A75" s="29" t="s">
        <v>11</v>
      </c>
      <c r="B75" s="43">
        <f aca="true" t="shared" si="25" ref="B75:Q75">IF(B44=0,"",(B13/B44-1))</f>
        <v>-0.8675424476867958</v>
      </c>
      <c r="C75" s="43">
        <f t="shared" si="25"/>
        <v>0.3554396423248882</v>
      </c>
      <c r="D75" s="43">
        <f t="shared" si="25"/>
        <v>-0.31815684119632626</v>
      </c>
      <c r="E75" s="43">
        <f t="shared" si="25"/>
        <v>0.3473069779782436</v>
      </c>
      <c r="F75" s="43">
        <f t="shared" si="25"/>
        <v>0.9583473295263689</v>
      </c>
      <c r="G75" s="43">
        <f t="shared" si="25"/>
        <v>0.02810394610202116</v>
      </c>
      <c r="H75" s="43">
        <f t="shared" si="25"/>
        <v>-0.19550535631113186</v>
      </c>
      <c r="I75" s="43">
        <f t="shared" si="25"/>
        <v>0.5371414986275909</v>
      </c>
      <c r="J75" s="43">
        <f t="shared" si="25"/>
        <v>-0.10084936053890459</v>
      </c>
      <c r="K75" s="43">
        <f t="shared" si="25"/>
        <v>0.04796145070253388</v>
      </c>
      <c r="L75" s="43">
        <f t="shared" si="25"/>
        <v>-0.2834268735556289</v>
      </c>
      <c r="M75" s="43">
        <f t="shared" si="25"/>
        <v>-0.16474245115452935</v>
      </c>
      <c r="N75" s="43">
        <f t="shared" si="25"/>
        <v>-0.009461940403897806</v>
      </c>
      <c r="O75" s="43">
        <f t="shared" si="25"/>
        <v>-0.8054908460632766</v>
      </c>
      <c r="P75" s="43">
        <f t="shared" si="25"/>
        <v>0.10537064635425297</v>
      </c>
      <c r="Q75" s="43">
        <f t="shared" si="25"/>
        <v>-0.32584564058749343</v>
      </c>
      <c r="R75" s="31"/>
    </row>
    <row r="76" spans="1:19" s="3" customFormat="1" ht="14.1" customHeight="1" thickBot="1">
      <c r="A76" s="93" t="s">
        <v>12</v>
      </c>
      <c r="B76" s="97">
        <f aca="true" t="shared" si="26" ref="B76:Q76">IF(B45=0,"",(B14/B45-1))</f>
        <v>-0.8501578008507524</v>
      </c>
      <c r="C76" s="97">
        <f t="shared" si="26"/>
        <v>0.19711955578691653</v>
      </c>
      <c r="D76" s="97">
        <f t="shared" si="26"/>
        <v>-0.21608584367001382</v>
      </c>
      <c r="E76" s="97">
        <f t="shared" si="26"/>
        <v>0.18093385214007784</v>
      </c>
      <c r="F76" s="97">
        <f t="shared" si="26"/>
        <v>1.1216310721394374</v>
      </c>
      <c r="G76" s="97">
        <f t="shared" si="26"/>
        <v>0.1234567901234569</v>
      </c>
      <c r="H76" s="97">
        <f t="shared" si="26"/>
        <v>-0.03924214617294608</v>
      </c>
      <c r="I76" s="97">
        <f t="shared" si="26"/>
        <v>0.4270754287448779</v>
      </c>
      <c r="J76" s="97">
        <f t="shared" si="26"/>
        <v>0.07258360896729155</v>
      </c>
      <c r="K76" s="97">
        <f t="shared" si="26"/>
        <v>0.05243629411616735</v>
      </c>
      <c r="L76" s="97">
        <f t="shared" si="26"/>
        <v>-0.23582635806025276</v>
      </c>
      <c r="M76" s="97">
        <f t="shared" si="26"/>
        <v>0.7990155865463495</v>
      </c>
      <c r="N76" s="97">
        <f t="shared" si="26"/>
        <v>0.5128080938542676</v>
      </c>
      <c r="O76" s="97">
        <f t="shared" si="26"/>
        <v>-0.5202699133741813</v>
      </c>
      <c r="P76" s="97">
        <f t="shared" si="26"/>
        <v>-0.01164048416173058</v>
      </c>
      <c r="Q76" s="97">
        <f t="shared" si="26"/>
        <v>-0.16902992937401862</v>
      </c>
      <c r="R76" s="31"/>
      <c r="S76" s="34"/>
    </row>
    <row r="77" spans="1:18" s="39" customFormat="1" ht="14.1" customHeight="1" thickTop="1">
      <c r="A77" s="37" t="str">
        <f>A15</f>
        <v>Σύνολο</v>
      </c>
      <c r="B77" s="45">
        <f>IF(B47=0,"",(B15/B47-1))</f>
        <v>-0.6729828084588467</v>
      </c>
      <c r="C77" s="45">
        <f aca="true" t="shared" si="27" ref="C77:Q77">IF(C47=0,"",(C15/C47-1))</f>
        <v>0.18210683229813673</v>
      </c>
      <c r="D77" s="45">
        <f t="shared" si="27"/>
        <v>-0.13103964716148964</v>
      </c>
      <c r="E77" s="45">
        <f t="shared" si="27"/>
        <v>0.05562526621156483</v>
      </c>
      <c r="F77" s="45">
        <f t="shared" si="27"/>
        <v>1.4433572898667166</v>
      </c>
      <c r="G77" s="45">
        <f t="shared" si="27"/>
        <v>0.6556407153422079</v>
      </c>
      <c r="H77" s="45">
        <f t="shared" si="27"/>
        <v>-0.1649278501527146</v>
      </c>
      <c r="I77" s="45">
        <f t="shared" si="27"/>
        <v>0.15909600352863773</v>
      </c>
      <c r="J77" s="45">
        <f t="shared" si="27"/>
        <v>-0.23683716026756407</v>
      </c>
      <c r="K77" s="45">
        <f t="shared" si="27"/>
        <v>-0.05247535839996653</v>
      </c>
      <c r="L77" s="45">
        <f t="shared" si="27"/>
        <v>-0.21297566551299574</v>
      </c>
      <c r="M77" s="45">
        <f t="shared" si="27"/>
        <v>0.008592177164222115</v>
      </c>
      <c r="N77" s="45">
        <f t="shared" si="27"/>
        <v>0.5538085722547594</v>
      </c>
      <c r="O77" s="45">
        <f t="shared" si="27"/>
        <v>-0.2918226661829073</v>
      </c>
      <c r="P77" s="45">
        <f t="shared" si="27"/>
        <v>0.19875988353941443</v>
      </c>
      <c r="Q77" s="45">
        <f t="shared" si="27"/>
        <v>-0.15447445149736572</v>
      </c>
      <c r="R77" s="38"/>
    </row>
    <row r="78" spans="1:17" s="22" customFormat="1" ht="14.1" customHeight="1">
      <c r="A78" s="47" t="s">
        <v>29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1:17" s="22" customFormat="1" ht="14.1" customHeight="1">
      <c r="A79" s="47" t="s">
        <v>33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s="3" customFormat="1" ht="15" customHeight="1">
      <c r="A80" s="13"/>
      <c r="B80" s="13"/>
      <c r="C80" s="13"/>
      <c r="D80" s="13"/>
      <c r="E80" s="14"/>
      <c r="F80" s="14"/>
      <c r="G80" s="9"/>
      <c r="H80" s="9"/>
      <c r="I80" s="15"/>
      <c r="J80" s="9"/>
      <c r="K80" s="9"/>
      <c r="L80" s="9"/>
      <c r="M80" s="9"/>
      <c r="N80" s="9"/>
      <c r="O80" s="9"/>
      <c r="P80" s="9"/>
      <c r="Q80" s="9"/>
    </row>
    <row r="81" spans="1:17" s="3" customFormat="1" ht="15" customHeight="1">
      <c r="A81" s="13"/>
      <c r="B81" s="13"/>
      <c r="C81" s="13"/>
      <c r="D81" s="13"/>
      <c r="E81" s="14"/>
      <c r="F81" s="14"/>
      <c r="G81" s="9"/>
      <c r="H81" s="9"/>
      <c r="I81" s="15"/>
      <c r="J81" s="9"/>
      <c r="K81" s="9"/>
      <c r="L81" s="9"/>
      <c r="M81" s="9"/>
      <c r="N81" s="9"/>
      <c r="O81" s="9"/>
      <c r="P81" s="9"/>
      <c r="Q81" s="9"/>
    </row>
    <row r="82" spans="1:17" ht="15" customHeight="1">
      <c r="A82" s="1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>
      <c r="A83" s="12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5" spans="2:3" ht="15" customHeight="1">
      <c r="B85" s="16"/>
      <c r="C85" s="16"/>
    </row>
    <row r="86" spans="2:3" ht="15" customHeight="1">
      <c r="B86" s="8"/>
      <c r="C86" s="8"/>
    </row>
    <row r="87" spans="2:3" ht="15" customHeight="1">
      <c r="B87" s="8"/>
      <c r="C87" s="8"/>
    </row>
    <row r="88" spans="2:3" ht="15" customHeight="1">
      <c r="B88" s="8"/>
      <c r="C88" s="8"/>
    </row>
    <row r="89" spans="2:3" ht="15" customHeight="1">
      <c r="B89" s="8"/>
      <c r="C89" s="8"/>
    </row>
  </sheetData>
  <conditionalFormatting sqref="B16:P16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horizontalDpi="598" verticalDpi="598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81DBE-B116-446E-BD26-8B0E00235633}">
  <sheetPr>
    <pageSetUpPr fitToPage="1"/>
  </sheetPr>
  <dimension ref="A1:U49"/>
  <sheetViews>
    <sheetView showGridLines="0" showZeros="0" workbookViewId="0" topLeftCell="A1"/>
  </sheetViews>
  <sheetFormatPr defaultColWidth="9.140625" defaultRowHeight="15" customHeight="1"/>
  <cols>
    <col min="1" max="1" width="17.7109375" style="9" customWidth="1"/>
    <col min="2" max="11" width="10.7109375" style="15" customWidth="1"/>
    <col min="12" max="12" width="14.57421875" style="12" customWidth="1"/>
    <col min="13" max="13" width="11.8515625" style="12" customWidth="1"/>
    <col min="14" max="14" width="11.140625" style="12" customWidth="1"/>
    <col min="15" max="21" width="8.8515625" style="9" customWidth="1"/>
  </cols>
  <sheetData>
    <row r="1" spans="1:21" s="3" customFormat="1" ht="14.1" customHeight="1">
      <c r="A1" s="11"/>
      <c r="B1" s="46"/>
      <c r="C1" s="46"/>
      <c r="D1" s="46"/>
      <c r="E1" s="46"/>
      <c r="F1" s="46"/>
      <c r="G1" s="46"/>
      <c r="H1" s="46"/>
      <c r="I1" s="46"/>
      <c r="J1" s="46"/>
      <c r="K1" s="46"/>
      <c r="L1" s="6"/>
      <c r="M1" s="6"/>
      <c r="N1" s="6"/>
      <c r="O1" s="9"/>
      <c r="P1" s="9"/>
      <c r="Q1" s="9"/>
      <c r="R1" s="9"/>
      <c r="S1" s="9"/>
      <c r="T1" s="9"/>
      <c r="U1" s="9"/>
    </row>
    <row r="2" spans="1:14" ht="15" customHeight="1">
      <c r="A2" s="10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7"/>
      <c r="M2" s="17"/>
      <c r="N2" s="17"/>
    </row>
    <row r="3" spans="1:21" s="2" customFormat="1" ht="14.1" customHeight="1">
      <c r="A3" s="25" t="s">
        <v>64</v>
      </c>
      <c r="B3" s="102" t="s">
        <v>30</v>
      </c>
      <c r="C3" s="103"/>
      <c r="D3" s="103"/>
      <c r="E3" s="103"/>
      <c r="F3" s="104"/>
      <c r="G3" s="102" t="s">
        <v>31</v>
      </c>
      <c r="H3" s="103"/>
      <c r="I3" s="103"/>
      <c r="J3" s="103"/>
      <c r="K3" s="103"/>
      <c r="L3" s="11"/>
      <c r="M3" s="18"/>
      <c r="N3" s="18"/>
      <c r="O3" s="19"/>
      <c r="P3" s="19"/>
      <c r="Q3" s="19"/>
      <c r="R3" s="19"/>
      <c r="S3" s="19"/>
      <c r="T3" s="19"/>
      <c r="U3" s="19"/>
    </row>
    <row r="4" spans="1:21" s="2" customFormat="1" ht="14.1" customHeight="1">
      <c r="A4" s="29"/>
      <c r="B4" s="26">
        <f>'table 5'!A2</f>
        <v>2023</v>
      </c>
      <c r="C4" s="26">
        <f>'table 5'!A17</f>
        <v>2022</v>
      </c>
      <c r="D4" s="26">
        <f>'table 5'!A33</f>
        <v>2019</v>
      </c>
      <c r="E4" s="26" t="str">
        <f>'table 5'!A49</f>
        <v>Δ2023/22</v>
      </c>
      <c r="F4" s="26" t="str">
        <f>'table 5'!A64</f>
        <v>Δ2023/19</v>
      </c>
      <c r="G4" s="26">
        <f>B4</f>
        <v>2023</v>
      </c>
      <c r="H4" s="26">
        <f aca="true" t="shared" si="0" ref="H4:K4">C4</f>
        <v>2022</v>
      </c>
      <c r="I4" s="26">
        <f t="shared" si="0"/>
        <v>2019</v>
      </c>
      <c r="J4" s="26" t="str">
        <f t="shared" si="0"/>
        <v>Δ2023/22</v>
      </c>
      <c r="K4" s="26" t="str">
        <f t="shared" si="0"/>
        <v>Δ2023/19</v>
      </c>
      <c r="L4" s="11"/>
      <c r="M4" s="18"/>
      <c r="N4" s="18"/>
      <c r="O4" s="19"/>
      <c r="P4" s="19"/>
      <c r="Q4" s="19"/>
      <c r="R4" s="19"/>
      <c r="S4" s="19"/>
      <c r="T4" s="19"/>
      <c r="U4" s="19"/>
    </row>
    <row r="5" spans="1:21" s="3" customFormat="1" ht="14.1" customHeight="1">
      <c r="A5" s="32" t="s">
        <v>1</v>
      </c>
      <c r="B5" s="33">
        <f>'table 5'!D3+'table 5'!L3+'table 5'!M3+'table 5'!P3</f>
        <v>147825</v>
      </c>
      <c r="C5" s="33">
        <f>'table 5'!D18+'table 5'!L18+'table 5'!M18+'table 5'!P18</f>
        <v>88658</v>
      </c>
      <c r="D5" s="33">
        <f>'table 5'!D34+'table 5'!L34+'table 5'!M34+'table 5'!P34</f>
        <v>159119</v>
      </c>
      <c r="E5" s="44">
        <f>_xlfn.IFERROR(B5/C5-1,"")</f>
        <v>0.6673622233752172</v>
      </c>
      <c r="F5" s="55">
        <f>_xlfn.IFERROR(B5/D5-1,"")</f>
        <v>-0.07097832439872043</v>
      </c>
      <c r="G5" s="33">
        <f>'table 5'!B3+'table 5'!E3+'table 5'!F3+'table 5'!G3+'table 5'!N3+'table 5'!O3</f>
        <v>104943</v>
      </c>
      <c r="H5" s="33">
        <f>'table 5'!B18+'table 5'!E18+'table 5'!F18+'table 5'!G18+'table 5'!N18+'table 5'!O18</f>
        <v>36922</v>
      </c>
      <c r="I5" s="33">
        <f>'table 5'!B34+'table 5'!E34+'table 5'!F34+'table 5'!G34+'table 5'!N34+'table 5'!O34</f>
        <v>180569</v>
      </c>
      <c r="J5" s="44">
        <f>_xlfn.IFERROR(G5/H5-1,"")</f>
        <v>1.8422891501002114</v>
      </c>
      <c r="K5" s="55">
        <f>_xlfn.IFERROR(G5/I5-1,"")</f>
        <v>-0.4188205062884548</v>
      </c>
      <c r="L5" s="12"/>
      <c r="M5" s="12"/>
      <c r="N5" s="12"/>
      <c r="O5" s="9"/>
      <c r="P5" s="9"/>
      <c r="Q5" s="9"/>
      <c r="R5" s="9"/>
      <c r="S5" s="9"/>
      <c r="T5" s="9"/>
      <c r="U5" s="9"/>
    </row>
    <row r="6" spans="1:21" s="3" customFormat="1" ht="14.1" customHeight="1">
      <c r="A6" s="29" t="s">
        <v>2</v>
      </c>
      <c r="B6" s="30">
        <f>'table 5'!D4+'table 5'!L4+'table 5'!M4+'table 5'!P4</f>
        <v>81663</v>
      </c>
      <c r="C6" s="30">
        <f>'table 5'!D19+'table 5'!L19+'table 5'!M19+'table 5'!P19</f>
        <v>62976</v>
      </c>
      <c r="D6" s="30">
        <f>'table 5'!D35+'table 5'!L35+'table 5'!M35+'table 5'!P35</f>
        <v>93840</v>
      </c>
      <c r="E6" s="43">
        <f>_xlfn.IFERROR(B6/C6-1,"")</f>
        <v>0.29673208841463405</v>
      </c>
      <c r="F6" s="56">
        <f>_xlfn.IFERROR(B6/D6-1,"")</f>
        <v>-0.12976342710997446</v>
      </c>
      <c r="G6" s="30">
        <f>'table 5'!B4+'table 5'!E4+'table 5'!F4+'table 5'!G4+'table 5'!N4+'table 5'!O4</f>
        <v>96720</v>
      </c>
      <c r="H6" s="30">
        <f>'table 5'!B19+'table 5'!E19+'table 5'!F19+'table 5'!G19+'table 5'!N19+'table 5'!O19</f>
        <v>47052</v>
      </c>
      <c r="I6" s="30">
        <f>'table 5'!B35+'table 5'!E35+'table 5'!F35+'table 5'!G35+'table 5'!N35+'table 5'!O35</f>
        <v>159402</v>
      </c>
      <c r="J6" s="43">
        <f>_xlfn.IFERROR(G6/H6-1,"")</f>
        <v>1.0555980617189493</v>
      </c>
      <c r="K6" s="56">
        <f>_xlfn.IFERROR(G6/I6-1,"")</f>
        <v>-0.3932322053675612</v>
      </c>
      <c r="L6" s="12"/>
      <c r="M6" s="12"/>
      <c r="N6" s="12"/>
      <c r="O6" s="9"/>
      <c r="P6" s="9"/>
      <c r="Q6" s="9"/>
      <c r="R6" s="9"/>
      <c r="S6" s="9"/>
      <c r="T6" s="9"/>
      <c r="U6" s="9"/>
    </row>
    <row r="7" spans="1:21" s="3" customFormat="1" ht="14.1" customHeight="1">
      <c r="A7" s="32" t="s">
        <v>3</v>
      </c>
      <c r="B7" s="33">
        <f>'table 5'!D5+'table 5'!L5+'table 5'!M5+'table 5'!P5</f>
        <v>100754</v>
      </c>
      <c r="C7" s="33">
        <f>'table 5'!D20+'table 5'!L20+'table 5'!M20+'table 5'!P20</f>
        <v>82737</v>
      </c>
      <c r="D7" s="33">
        <f>'table 5'!D36+'table 5'!L36+'table 5'!M36+'table 5'!P36</f>
        <v>69412</v>
      </c>
      <c r="E7" s="44">
        <f>_xlfn.IFERROR(B7/C7-1,"")</f>
        <v>0.2177623070693886</v>
      </c>
      <c r="F7" s="55">
        <f>_xlfn.IFERROR(B7/D7-1,"")</f>
        <v>0.4515357575059067</v>
      </c>
      <c r="G7" s="33">
        <f>'table 5'!B5+'table 5'!E5+'table 5'!F5+'table 5'!G5+'table 5'!N5+'table 5'!O5</f>
        <v>104404</v>
      </c>
      <c r="H7" s="33">
        <f>'table 5'!B20+'table 5'!E20+'table 5'!F20+'table 5'!G20+'table 5'!N20+'table 5'!O20</f>
        <v>77227</v>
      </c>
      <c r="I7" s="33">
        <f>'table 5'!B36+'table 5'!E36+'table 5'!F36+'table 5'!G36+'table 5'!N36+'table 5'!O36</f>
        <v>207156</v>
      </c>
      <c r="J7" s="44">
        <f aca="true" t="shared" si="1" ref="J7:J16">_xlfn.IFERROR(G7/H7-1,"")</f>
        <v>0.35191060121460116</v>
      </c>
      <c r="K7" s="55">
        <f aca="true" t="shared" si="2" ref="K7:K16">_xlfn.IFERROR(G7/I7-1,"")</f>
        <v>-0.4960126667825214</v>
      </c>
      <c r="L7" s="12"/>
      <c r="M7" s="12"/>
      <c r="N7" s="12"/>
      <c r="O7" s="9"/>
      <c r="P7" s="9"/>
      <c r="Q7" s="9"/>
      <c r="R7" s="9"/>
      <c r="S7" s="9"/>
      <c r="T7" s="9"/>
      <c r="U7" s="9"/>
    </row>
    <row r="8" spans="1:21" s="3" customFormat="1" ht="14.1" customHeight="1">
      <c r="A8" s="29" t="s">
        <v>4</v>
      </c>
      <c r="B8" s="30">
        <f>'table 5'!D6+'table 5'!L6+'table 5'!M6+'table 5'!P6</f>
        <v>145335</v>
      </c>
      <c r="C8" s="30">
        <f>'table 5'!D21+'table 5'!L21+'table 5'!M21+'table 5'!P21</f>
        <v>110089</v>
      </c>
      <c r="D8" s="30">
        <f>'table 5'!D37+'table 5'!L37+'table 5'!M37+'table 5'!P37</f>
        <v>145753</v>
      </c>
      <c r="E8" s="43">
        <f>_xlfn.IFERROR(B8/C8-1,"")</f>
        <v>0.32015914396533707</v>
      </c>
      <c r="F8" s="56">
        <f>_xlfn.IFERROR(B8/D8-1,"")</f>
        <v>-0.002867865498480282</v>
      </c>
      <c r="G8" s="30">
        <f>'table 5'!B6+'table 5'!E6+'table 5'!F6+'table 5'!G6+'table 5'!N6+'table 5'!O6</f>
        <v>175422</v>
      </c>
      <c r="H8" s="30">
        <f>'table 5'!B21+'table 5'!E21+'table 5'!F21+'table 5'!G21+'table 5'!N21+'table 5'!O21</f>
        <v>102280</v>
      </c>
      <c r="I8" s="30">
        <f>'table 5'!B37+'table 5'!E37+'table 5'!F37+'table 5'!G37+'table 5'!N37+'table 5'!O37</f>
        <v>292412</v>
      </c>
      <c r="J8" s="43">
        <f t="shared" si="1"/>
        <v>0.7151153695737191</v>
      </c>
      <c r="K8" s="56">
        <f t="shared" si="2"/>
        <v>-0.40008617977374394</v>
      </c>
      <c r="L8" s="12"/>
      <c r="M8" s="12"/>
      <c r="N8" s="12"/>
      <c r="O8" s="9"/>
      <c r="P8" s="9"/>
      <c r="Q8" s="9"/>
      <c r="R8" s="9"/>
      <c r="S8" s="9"/>
      <c r="T8" s="9"/>
      <c r="U8" s="9"/>
    </row>
    <row r="9" spans="1:21" s="3" customFormat="1" ht="14.1" customHeight="1">
      <c r="A9" s="32" t="s">
        <v>5</v>
      </c>
      <c r="B9" s="33">
        <f>'table 5'!D7+'table 5'!L7+'table 5'!M7+'table 5'!P7</f>
        <v>125935</v>
      </c>
      <c r="C9" s="33">
        <f>'table 5'!D22+'table 5'!L22+'table 5'!M22+'table 5'!P22</f>
        <v>117637</v>
      </c>
      <c r="D9" s="33">
        <f>'table 5'!D38+'table 5'!L38+'table 5'!M38+'table 5'!P38</f>
        <v>159123</v>
      </c>
      <c r="E9" s="44">
        <f aca="true" t="shared" si="3" ref="E9:E16">_xlfn.IFERROR(B9/C9-1,"")</f>
        <v>0.07053903108715787</v>
      </c>
      <c r="F9" s="55">
        <f aca="true" t="shared" si="4" ref="F9:F16">_xlfn.IFERROR(B9/D9-1,"")</f>
        <v>-0.20856821452586993</v>
      </c>
      <c r="G9" s="33">
        <f>'table 5'!B7+'table 5'!E7+'table 5'!F7+'table 5'!G7+'table 5'!N7+'table 5'!O7</f>
        <v>179364</v>
      </c>
      <c r="H9" s="33">
        <f>'table 5'!B22+'table 5'!E22+'table 5'!F22+'table 5'!G22+'table 5'!N22+'table 5'!O22</f>
        <v>160015</v>
      </c>
      <c r="I9" s="33">
        <f>'table 5'!B38+'table 5'!E38+'table 5'!F38+'table 5'!G38+'table 5'!N38+'table 5'!O38</f>
        <v>266702</v>
      </c>
      <c r="J9" s="44">
        <f t="shared" si="1"/>
        <v>0.1209199137580852</v>
      </c>
      <c r="K9" s="55">
        <f t="shared" si="2"/>
        <v>-0.3274741096804673</v>
      </c>
      <c r="L9" s="12"/>
      <c r="M9" s="12"/>
      <c r="N9" s="12"/>
      <c r="O9" s="9"/>
      <c r="P9" s="9"/>
      <c r="Q9" s="9"/>
      <c r="R9" s="9"/>
      <c r="S9" s="9"/>
      <c r="T9" s="9"/>
      <c r="U9" s="9"/>
    </row>
    <row r="10" spans="1:21" s="3" customFormat="1" ht="14.1" customHeight="1">
      <c r="A10" s="29" t="s">
        <v>6</v>
      </c>
      <c r="B10" s="30">
        <f>'table 5'!D8+'table 5'!L8+'table 5'!M8+'table 5'!P8</f>
        <v>132476</v>
      </c>
      <c r="C10" s="30">
        <f>'table 5'!D23+'table 5'!L23+'table 5'!M23+'table 5'!P23</f>
        <v>116057</v>
      </c>
      <c r="D10" s="30">
        <f>'table 5'!D39+'table 5'!L39+'table 5'!M39+'table 5'!P39</f>
        <v>153214</v>
      </c>
      <c r="E10" s="43">
        <f t="shared" si="3"/>
        <v>0.14147358625502982</v>
      </c>
      <c r="F10" s="56">
        <f t="shared" si="4"/>
        <v>-0.13535316615975046</v>
      </c>
      <c r="G10" s="30">
        <f>'table 5'!B8+'table 5'!E8+'table 5'!F8+'table 5'!G8+'table 5'!N8+'table 5'!O8</f>
        <v>640249</v>
      </c>
      <c r="H10" s="30">
        <f>'table 5'!B23+'table 5'!E23+'table 5'!F23+'table 5'!G23+'table 5'!N23+'table 5'!O23</f>
        <v>343181</v>
      </c>
      <c r="I10" s="30">
        <f>'table 5'!B39+'table 5'!E39+'table 5'!F39+'table 5'!G39+'table 5'!N39+'table 5'!O39</f>
        <v>600004</v>
      </c>
      <c r="J10" s="43">
        <f t="shared" si="1"/>
        <v>0.8656306730267702</v>
      </c>
      <c r="K10" s="56">
        <f t="shared" si="2"/>
        <v>0.06707455283631436</v>
      </c>
      <c r="L10" s="12"/>
      <c r="M10" s="12"/>
      <c r="N10" s="12"/>
      <c r="O10" s="9"/>
      <c r="P10" s="9"/>
      <c r="Q10" s="9"/>
      <c r="R10" s="9"/>
      <c r="S10" s="9"/>
      <c r="T10" s="9"/>
      <c r="U10" s="9"/>
    </row>
    <row r="11" spans="1:21" s="3" customFormat="1" ht="14.1" customHeight="1">
      <c r="A11" s="32" t="s">
        <v>7</v>
      </c>
      <c r="B11" s="33">
        <f>'table 5'!D9+'table 5'!L9+'table 5'!M9+'table 5'!P9</f>
        <v>185686</v>
      </c>
      <c r="C11" s="33">
        <f>'table 5'!D24+'table 5'!L24+'table 5'!M24+'table 5'!P24</f>
        <v>168440</v>
      </c>
      <c r="D11" s="33">
        <f>'table 5'!D40+'table 5'!L40+'table 5'!M40+'table 5'!P40</f>
        <v>206523</v>
      </c>
      <c r="E11" s="44">
        <f t="shared" si="3"/>
        <v>0.10238660650676801</v>
      </c>
      <c r="F11" s="55">
        <f t="shared" si="4"/>
        <v>-0.10089433138197679</v>
      </c>
      <c r="G11" s="33">
        <f>'table 5'!B9+'table 5'!E9+'table 5'!F9+'table 5'!G9+'table 5'!N9+'table 5'!O9</f>
        <v>1038559</v>
      </c>
      <c r="H11" s="33">
        <f>'table 5'!B24+'table 5'!E24+'table 5'!F24+'table 5'!G24+'table 5'!N24+'table 5'!O24</f>
        <v>615090</v>
      </c>
      <c r="I11" s="33">
        <f>'table 5'!B40+'table 5'!E40+'table 5'!F40+'table 5'!G40+'table 5'!N40+'table 5'!O40</f>
        <v>1072461</v>
      </c>
      <c r="J11" s="44">
        <f t="shared" si="1"/>
        <v>0.6884667284462436</v>
      </c>
      <c r="K11" s="55">
        <f t="shared" si="2"/>
        <v>-0.03161140591592604</v>
      </c>
      <c r="L11" s="12"/>
      <c r="M11" s="12"/>
      <c r="N11" s="12"/>
      <c r="O11" s="9"/>
      <c r="P11" s="9"/>
      <c r="Q11" s="9"/>
      <c r="R11" s="9"/>
      <c r="S11" s="9"/>
      <c r="T11" s="9"/>
      <c r="U11" s="9"/>
    </row>
    <row r="12" spans="1:21" s="3" customFormat="1" ht="14.1" customHeight="1">
      <c r="A12" s="29" t="s">
        <v>8</v>
      </c>
      <c r="B12" s="30">
        <f>'table 5'!D10+'table 5'!L10+'table 5'!M10+'table 5'!P10</f>
        <v>268273</v>
      </c>
      <c r="C12" s="30">
        <f>'table 5'!D25+'table 5'!L25+'table 5'!M25+'table 5'!P25</f>
        <v>253069</v>
      </c>
      <c r="D12" s="30">
        <f>'table 5'!D41+'table 5'!L41+'table 5'!M41+'table 5'!P41</f>
        <v>292610</v>
      </c>
      <c r="E12" s="43">
        <f t="shared" si="3"/>
        <v>0.06007847662100052</v>
      </c>
      <c r="F12" s="56">
        <f t="shared" si="4"/>
        <v>-0.08317214039164755</v>
      </c>
      <c r="G12" s="30">
        <f>'table 5'!B10+'table 5'!E10+'table 5'!F10+'table 5'!G10+'table 5'!N10+'table 5'!O10</f>
        <v>1042557</v>
      </c>
      <c r="H12" s="30">
        <f>'table 5'!B25+'table 5'!E25+'table 5'!F25+'table 5'!G25+'table 5'!N25+'table 5'!O25</f>
        <v>726312</v>
      </c>
      <c r="I12" s="30">
        <f>'table 5'!B41+'table 5'!E41+'table 5'!F41+'table 5'!G41+'table 5'!N41+'table 5'!O41</f>
        <v>1302290</v>
      </c>
      <c r="J12" s="43">
        <f t="shared" si="1"/>
        <v>0.4354120543237616</v>
      </c>
      <c r="K12" s="56">
        <f t="shared" si="2"/>
        <v>-0.19944328836127134</v>
      </c>
      <c r="L12" s="12"/>
      <c r="M12" s="12"/>
      <c r="N12" s="12"/>
      <c r="O12" s="9"/>
      <c r="P12" s="9"/>
      <c r="Q12" s="9"/>
      <c r="R12" s="9"/>
      <c r="S12" s="9"/>
      <c r="T12" s="9"/>
      <c r="U12" s="9"/>
    </row>
    <row r="13" spans="1:21" s="3" customFormat="1" ht="14.1" customHeight="1">
      <c r="A13" s="32" t="s">
        <v>9</v>
      </c>
      <c r="B13" s="33">
        <f>'table 5'!D11+'table 5'!L11+'table 5'!M11+'table 5'!P11</f>
        <v>165583</v>
      </c>
      <c r="C13" s="33">
        <f>'table 5'!D26+'table 5'!L26+'table 5'!M26+'table 5'!P26</f>
        <v>165791</v>
      </c>
      <c r="D13" s="33">
        <f>'table 5'!D42+'table 5'!L42+'table 5'!M42+'table 5'!P42</f>
        <v>194549</v>
      </c>
      <c r="E13" s="44">
        <f t="shared" si="3"/>
        <v>-0.0012545916243945632</v>
      </c>
      <c r="F13" s="55">
        <f t="shared" si="4"/>
        <v>-0.14888794082724666</v>
      </c>
      <c r="G13" s="33">
        <f>'table 5'!B11+'table 5'!E11+'table 5'!F11+'table 5'!G11+'table 5'!N11+'table 5'!O11</f>
        <v>621831</v>
      </c>
      <c r="H13" s="33">
        <f>'table 5'!B26+'table 5'!E26+'table 5'!F26+'table 5'!G26+'table 5'!N26+'table 5'!O26</f>
        <v>385714</v>
      </c>
      <c r="I13" s="33">
        <f>'table 5'!B42+'table 5'!E42+'table 5'!F42+'table 5'!G42+'table 5'!N42+'table 5'!O42</f>
        <v>943256</v>
      </c>
      <c r="J13" s="44">
        <f t="shared" si="1"/>
        <v>0.6121556386338063</v>
      </c>
      <c r="K13" s="55">
        <f t="shared" si="2"/>
        <v>-0.3407611507374456</v>
      </c>
      <c r="L13" s="12"/>
      <c r="M13" s="12"/>
      <c r="N13" s="12"/>
      <c r="O13" s="9"/>
      <c r="P13" s="9"/>
      <c r="Q13" s="9"/>
      <c r="R13" s="9"/>
      <c r="S13" s="9"/>
      <c r="T13" s="9"/>
      <c r="U13" s="9"/>
    </row>
    <row r="14" spans="1:21" s="3" customFormat="1" ht="14.1" customHeight="1">
      <c r="A14" s="29" t="s">
        <v>10</v>
      </c>
      <c r="B14" s="30">
        <f>'table 5'!D12+'table 5'!L12+'table 5'!M12+'table 5'!P12</f>
        <v>125465</v>
      </c>
      <c r="C14" s="30">
        <f>'table 5'!D27+'table 5'!L27+'table 5'!M27+'table 5'!P27</f>
        <v>123957</v>
      </c>
      <c r="D14" s="30">
        <f>'table 5'!D43+'table 5'!L43+'table 5'!M43+'table 5'!P43</f>
        <v>161269</v>
      </c>
      <c r="E14" s="43">
        <f t="shared" si="3"/>
        <v>0.01216550900715574</v>
      </c>
      <c r="F14" s="56">
        <f t="shared" si="4"/>
        <v>-0.22201415027066573</v>
      </c>
      <c r="G14" s="30">
        <f>'table 5'!B12+'table 5'!E12+'table 5'!F12+'table 5'!G12+'table 5'!N12+'table 5'!O12</f>
        <v>180054</v>
      </c>
      <c r="H14" s="30">
        <f>'table 5'!B27+'table 5'!E27+'table 5'!F27+'table 5'!G27+'table 5'!N27+'table 5'!O27</f>
        <v>170391</v>
      </c>
      <c r="I14" s="30">
        <f>'table 5'!B43+'table 5'!E43+'table 5'!F43+'table 5'!G43+'table 5'!N43+'table 5'!O43</f>
        <v>487983</v>
      </c>
      <c r="J14" s="43">
        <f t="shared" si="1"/>
        <v>0.05671074176452984</v>
      </c>
      <c r="K14" s="56">
        <f t="shared" si="2"/>
        <v>-0.6310240315748704</v>
      </c>
      <c r="L14" s="12"/>
      <c r="M14" s="12"/>
      <c r="N14" s="12"/>
      <c r="O14" s="9"/>
      <c r="P14" s="9"/>
      <c r="Q14" s="9"/>
      <c r="R14" s="9"/>
      <c r="S14" s="9"/>
      <c r="T14" s="9"/>
      <c r="U14" s="9"/>
    </row>
    <row r="15" spans="1:21" s="3" customFormat="1" ht="14.1" customHeight="1">
      <c r="A15" s="32" t="s">
        <v>11</v>
      </c>
      <c r="B15" s="33">
        <f>'table 5'!D13+'table 5'!L13+'table 5'!M13+'table 5'!P13</f>
        <v>117433</v>
      </c>
      <c r="C15" s="33">
        <f>'table 5'!D28+'table 5'!L28+'table 5'!M28+'table 5'!P28</f>
        <v>111567</v>
      </c>
      <c r="D15" s="33">
        <f>'table 5'!D44+'table 5'!L44+'table 5'!M44+'table 5'!P44</f>
        <v>157383</v>
      </c>
      <c r="E15" s="44">
        <f t="shared" si="3"/>
        <v>0.05257827135264015</v>
      </c>
      <c r="F15" s="55">
        <f t="shared" si="4"/>
        <v>-0.25383936003253216</v>
      </c>
      <c r="G15" s="33">
        <f>'table 5'!B13+'table 5'!E13+'table 5'!F13+'table 5'!G13+'table 5'!N13+'table 5'!O13</f>
        <v>105572</v>
      </c>
      <c r="H15" s="33">
        <f>'table 5'!B28+'table 5'!E28+'table 5'!F28+'table 5'!G28+'table 5'!N28+'table 5'!O28</f>
        <v>133910</v>
      </c>
      <c r="I15" s="33">
        <f>'table 5'!B44+'table 5'!E44+'table 5'!F44+'table 5'!G44+'table 5'!N44+'table 5'!O44</f>
        <v>296658</v>
      </c>
      <c r="J15" s="44">
        <f t="shared" si="1"/>
        <v>-0.2116197446045852</v>
      </c>
      <c r="K15" s="55">
        <f t="shared" si="2"/>
        <v>-0.6441289296091797</v>
      </c>
      <c r="L15" s="12"/>
      <c r="M15" s="12"/>
      <c r="N15" s="12"/>
      <c r="O15" s="9"/>
      <c r="P15" s="9"/>
      <c r="Q15" s="9"/>
      <c r="R15" s="9"/>
      <c r="S15" s="9"/>
      <c r="T15" s="9"/>
      <c r="U15" s="9"/>
    </row>
    <row r="16" spans="1:21" s="3" customFormat="1" ht="14.1" customHeight="1" thickBot="1">
      <c r="A16" s="89" t="s">
        <v>12</v>
      </c>
      <c r="B16" s="90">
        <f>'table 5'!D14+'table 5'!L14+'table 5'!M14+'table 5'!P14</f>
        <v>114260</v>
      </c>
      <c r="C16" s="90">
        <f>'table 5'!D29+'table 5'!L29+'table 5'!M29+'table 5'!P29</f>
        <v>109858</v>
      </c>
      <c r="D16" s="90">
        <f>'table 5'!D45+'table 5'!L45+'table 5'!M45+'table 5'!P45</f>
        <v>140600</v>
      </c>
      <c r="E16" s="91">
        <f t="shared" si="3"/>
        <v>0.04006990842724245</v>
      </c>
      <c r="F16" s="92">
        <f t="shared" si="4"/>
        <v>-0.18733997155049786</v>
      </c>
      <c r="G16" s="90">
        <f>'table 5'!B14+'table 5'!E14+'table 5'!F14+'table 5'!G14+'table 5'!N14+'table 5'!O14</f>
        <v>161262</v>
      </c>
      <c r="H16" s="90">
        <f>'table 5'!B29+'table 5'!E29+'table 5'!F29+'table 5'!G29+'table 5'!N29+'table 5'!O29</f>
        <v>158208</v>
      </c>
      <c r="I16" s="90">
        <f>'table 5'!B45+'table 5'!E45+'table 5'!F45+'table 5'!G45+'table 5'!N45+'table 5'!O45</f>
        <v>263998</v>
      </c>
      <c r="J16" s="91">
        <f t="shared" si="1"/>
        <v>0.019303701456310662</v>
      </c>
      <c r="K16" s="92">
        <f t="shared" si="2"/>
        <v>-0.3891544632913886</v>
      </c>
      <c r="L16" s="12"/>
      <c r="M16" s="12"/>
      <c r="N16" s="12"/>
      <c r="O16" s="9"/>
      <c r="P16" s="9"/>
      <c r="Q16" s="9"/>
      <c r="R16" s="9"/>
      <c r="S16" s="9"/>
      <c r="T16" s="9"/>
      <c r="U16" s="9"/>
    </row>
    <row r="17" spans="1:21" s="3" customFormat="1" ht="14.1" customHeight="1" thickTop="1">
      <c r="A17" s="40" t="s">
        <v>0</v>
      </c>
      <c r="B17" s="41">
        <f>SUM(B5:B16)</f>
        <v>1710688</v>
      </c>
      <c r="C17" s="41">
        <f>SUM(C5:C16)</f>
        <v>1510836</v>
      </c>
      <c r="D17" s="41">
        <f>SUM(D5:D16)</f>
        <v>1933395</v>
      </c>
      <c r="E17" s="57">
        <f>_xlfn.IFERROR(B17/C17-1,"")</f>
        <v>0.1322790825741511</v>
      </c>
      <c r="F17" s="58">
        <f>_xlfn.IFERROR(B17/D17-1,"")</f>
        <v>-0.11518960171097992</v>
      </c>
      <c r="G17" s="41">
        <f>SUM(G5:G16)</f>
        <v>4450937</v>
      </c>
      <c r="H17" s="41">
        <f>SUM(H5:H16)</f>
        <v>2956302</v>
      </c>
      <c r="I17" s="41">
        <f>SUM(I5:I16)</f>
        <v>6072891</v>
      </c>
      <c r="J17" s="57">
        <f>_xlfn.IFERROR(G17/H17-1,"")</f>
        <v>0.5055758850076886</v>
      </c>
      <c r="K17" s="58">
        <f>_xlfn.IFERROR(G17/I17-1,"")</f>
        <v>-0.2670810327404197</v>
      </c>
      <c r="L17" s="12"/>
      <c r="M17" s="12"/>
      <c r="N17" s="12"/>
      <c r="O17" s="9"/>
      <c r="P17" s="9"/>
      <c r="Q17" s="9"/>
      <c r="R17" s="9"/>
      <c r="S17" s="9"/>
      <c r="T17" s="9"/>
      <c r="U17" s="9"/>
    </row>
    <row r="18" spans="1:21" s="3" customFormat="1" ht="14.1" customHeight="1">
      <c r="A18" s="51"/>
      <c r="B18" s="52"/>
      <c r="C18" s="52"/>
      <c r="D18" s="52"/>
      <c r="E18" s="53"/>
      <c r="F18" s="54"/>
      <c r="G18" s="52"/>
      <c r="H18" s="52"/>
      <c r="I18" s="52"/>
      <c r="J18" s="53"/>
      <c r="K18" s="54"/>
      <c r="L18" s="12"/>
      <c r="M18" s="12"/>
      <c r="N18" s="12"/>
      <c r="O18" s="9"/>
      <c r="P18" s="9"/>
      <c r="Q18" s="9"/>
      <c r="R18" s="9"/>
      <c r="S18" s="9"/>
      <c r="T18" s="9"/>
      <c r="U18" s="9"/>
    </row>
    <row r="19" spans="1:21" s="3" customFormat="1" ht="15" customHeight="1">
      <c r="A19" s="50" t="s">
        <v>64</v>
      </c>
      <c r="B19" s="102" t="s">
        <v>35</v>
      </c>
      <c r="C19" s="103"/>
      <c r="D19" s="103"/>
      <c r="E19" s="103"/>
      <c r="F19" s="104"/>
      <c r="G19" s="102" t="s">
        <v>32</v>
      </c>
      <c r="H19" s="103"/>
      <c r="I19" s="103"/>
      <c r="J19" s="103"/>
      <c r="K19" s="103"/>
      <c r="L19" s="13"/>
      <c r="M19" s="13"/>
      <c r="N19" s="13"/>
      <c r="O19" s="14"/>
      <c r="P19" s="14"/>
      <c r="Q19" s="9"/>
      <c r="R19" s="9"/>
      <c r="S19" s="15"/>
      <c r="T19" s="9"/>
      <c r="U19" s="9"/>
    </row>
    <row r="20" spans="1:21" s="3" customFormat="1" ht="15" customHeight="1">
      <c r="A20" s="29"/>
      <c r="B20" s="26">
        <f>B4</f>
        <v>2023</v>
      </c>
      <c r="C20" s="26">
        <f aca="true" t="shared" si="5" ref="C20:K20">C4</f>
        <v>2022</v>
      </c>
      <c r="D20" s="26">
        <f t="shared" si="5"/>
        <v>2019</v>
      </c>
      <c r="E20" s="26" t="str">
        <f t="shared" si="5"/>
        <v>Δ2023/22</v>
      </c>
      <c r="F20" s="26" t="str">
        <f t="shared" si="5"/>
        <v>Δ2023/19</v>
      </c>
      <c r="G20" s="26">
        <f>G4</f>
        <v>2023</v>
      </c>
      <c r="H20" s="26">
        <f t="shared" si="5"/>
        <v>2022</v>
      </c>
      <c r="I20" s="26">
        <f t="shared" si="5"/>
        <v>2019</v>
      </c>
      <c r="J20" s="26" t="str">
        <f t="shared" si="5"/>
        <v>Δ2023/22</v>
      </c>
      <c r="K20" s="26" t="str">
        <f t="shared" si="5"/>
        <v>Δ2023/19</v>
      </c>
      <c r="L20" s="13"/>
      <c r="M20" s="13"/>
      <c r="N20" s="13"/>
      <c r="O20" s="14"/>
      <c r="P20" s="14"/>
      <c r="Q20" s="9"/>
      <c r="R20" s="9"/>
      <c r="S20" s="15"/>
      <c r="T20" s="9"/>
      <c r="U20" s="9"/>
    </row>
    <row r="21" spans="1:11" ht="15" customHeight="1">
      <c r="A21" s="32" t="s">
        <v>1</v>
      </c>
      <c r="B21" s="33">
        <f>'table 5'!C3+'table 5'!J3+'table 5'!K3</f>
        <v>109366</v>
      </c>
      <c r="C21" s="33">
        <f>'table 5'!C18+'table 5'!J18+'table 5'!K18</f>
        <v>31604</v>
      </c>
      <c r="D21" s="33">
        <f>'table 5'!C34+'table 5'!J34+'table 5'!K34</f>
        <v>78102</v>
      </c>
      <c r="E21" s="44">
        <f>_xlfn.IFERROR(B21/C21-1,"")</f>
        <v>2.4605113276800403</v>
      </c>
      <c r="F21" s="55">
        <f>_xlfn.IFERROR(B21/D21-1,"")</f>
        <v>0.40029704745076944</v>
      </c>
      <c r="G21" s="33">
        <f>'table 5'!H3+'table 5'!I3</f>
        <v>51199</v>
      </c>
      <c r="H21" s="33">
        <f>'table 5'!H18+'table 5'!I18</f>
        <v>12656</v>
      </c>
      <c r="I21" s="33">
        <f>'table 5'!H34+'table 5'!I34</f>
        <v>43795</v>
      </c>
      <c r="J21" s="44">
        <f>_xlfn.IFERROR(G21/H21-1,"")</f>
        <v>3.0454329962073325</v>
      </c>
      <c r="K21" s="55">
        <f>_xlfn.IFERROR(G21/I21-1,"")</f>
        <v>0.1690603950222629</v>
      </c>
    </row>
    <row r="22" spans="1:11" ht="15" customHeight="1">
      <c r="A22" s="29" t="s">
        <v>2</v>
      </c>
      <c r="B22" s="30">
        <f>'table 5'!C4+'table 5'!J4+'table 5'!K4</f>
        <v>93776</v>
      </c>
      <c r="C22" s="30">
        <f>'table 5'!C19+'table 5'!J19+'table 5'!K19</f>
        <v>49071</v>
      </c>
      <c r="D22" s="30">
        <f>'table 5'!C35+'table 5'!J35+'table 5'!K35</f>
        <v>159825</v>
      </c>
      <c r="E22" s="43">
        <f>_xlfn.IFERROR(B22/C22-1,"")</f>
        <v>0.9110268794196166</v>
      </c>
      <c r="F22" s="56">
        <f>_xlfn.IFERROR(B22/D22-1,"")</f>
        <v>-0.41325825121226345</v>
      </c>
      <c r="G22" s="30">
        <f>'table 5'!H4+'table 5'!I4</f>
        <v>41236</v>
      </c>
      <c r="H22" s="30">
        <f>'table 5'!H19+'table 5'!I19</f>
        <v>15872</v>
      </c>
      <c r="I22" s="30">
        <f>'table 5'!H35+'table 5'!I35</f>
        <v>38214</v>
      </c>
      <c r="J22" s="43">
        <f>_xlfn.IFERROR(G22/H22-1,"")</f>
        <v>1.5980342741935485</v>
      </c>
      <c r="K22" s="56">
        <f>_xlfn.IFERROR(G22/I22-1,"")</f>
        <v>0.07908096509132778</v>
      </c>
    </row>
    <row r="23" spans="1:11" ht="15" customHeight="1">
      <c r="A23" s="32" t="s">
        <v>3</v>
      </c>
      <c r="B23" s="33">
        <f>'table 5'!C5+'table 5'!J5+'table 5'!K5</f>
        <v>124269</v>
      </c>
      <c r="C23" s="33">
        <f>'table 5'!C20+'table 5'!J20+'table 5'!K20</f>
        <v>55722</v>
      </c>
      <c r="D23" s="33">
        <f>'table 5'!C36+'table 5'!J36+'table 5'!K36</f>
        <v>117174</v>
      </c>
      <c r="E23" s="44">
        <f aca="true" t="shared" si="6" ref="E23:E32">_xlfn.IFERROR(B23/C23-1,"")</f>
        <v>1.230160439323786</v>
      </c>
      <c r="F23" s="55">
        <f aca="true" t="shared" si="7" ref="F23:F32">_xlfn.IFERROR(B23/D23-1,"")</f>
        <v>0.06055097547237431</v>
      </c>
      <c r="G23" s="33">
        <f>'table 5'!H5+'table 5'!I5</f>
        <v>49359</v>
      </c>
      <c r="H23" s="33">
        <f>'table 5'!H20+'table 5'!I20</f>
        <v>22284</v>
      </c>
      <c r="I23" s="33">
        <f>'table 5'!H36+'table 5'!I36</f>
        <v>61257</v>
      </c>
      <c r="J23" s="44">
        <f aca="true" t="shared" si="8" ref="J23:J32">_xlfn.IFERROR(G23/H23-1,"")</f>
        <v>1.214997307485191</v>
      </c>
      <c r="K23" s="55">
        <f aca="true" t="shared" si="9" ref="K23:K32">_xlfn.IFERROR(G23/I23-1,"")</f>
        <v>-0.1942308634115285</v>
      </c>
    </row>
    <row r="24" spans="1:11" ht="15" customHeight="1">
      <c r="A24" s="29" t="s">
        <v>4</v>
      </c>
      <c r="B24" s="30">
        <f>'table 5'!C6+'table 5'!J6+'table 5'!K6</f>
        <v>172846</v>
      </c>
      <c r="C24" s="30">
        <f>'table 5'!C21+'table 5'!J21+'table 5'!K21</f>
        <v>96882</v>
      </c>
      <c r="D24" s="30">
        <f>'table 5'!C37+'table 5'!J37+'table 5'!K37</f>
        <v>150655</v>
      </c>
      <c r="E24" s="43">
        <f t="shared" si="6"/>
        <v>0.7840878594578973</v>
      </c>
      <c r="F24" s="56">
        <f t="shared" si="7"/>
        <v>0.1472968039560585</v>
      </c>
      <c r="G24" s="30">
        <f>'table 5'!H6+'table 5'!I6</f>
        <v>70783</v>
      </c>
      <c r="H24" s="30">
        <f>'table 5'!H21+'table 5'!I21</f>
        <v>10313</v>
      </c>
      <c r="I24" s="30">
        <f>'table 5'!H37+'table 5'!I37</f>
        <v>73899</v>
      </c>
      <c r="J24" s="43">
        <f t="shared" si="8"/>
        <v>5.8634732861437024</v>
      </c>
      <c r="K24" s="56">
        <f t="shared" si="9"/>
        <v>-0.04216565853394494</v>
      </c>
    </row>
    <row r="25" spans="1:11" ht="15" customHeight="1">
      <c r="A25" s="32" t="s">
        <v>5</v>
      </c>
      <c r="B25" s="33">
        <f>'table 5'!C7+'table 5'!J7+'table 5'!K7</f>
        <v>181676</v>
      </c>
      <c r="C25" s="33">
        <f>'table 5'!C22+'table 5'!J22+'table 5'!K22</f>
        <v>247049</v>
      </c>
      <c r="D25" s="33">
        <f>'table 5'!C38+'table 5'!J38+'table 5'!K38</f>
        <v>191554</v>
      </c>
      <c r="E25" s="44">
        <f t="shared" si="6"/>
        <v>-0.26461552161716906</v>
      </c>
      <c r="F25" s="55">
        <f t="shared" si="7"/>
        <v>-0.051567704146089355</v>
      </c>
      <c r="G25" s="33">
        <f>'table 5'!H7+'table 5'!I7</f>
        <v>72240</v>
      </c>
      <c r="H25" s="33">
        <f>'table 5'!H22+'table 5'!I22</f>
        <v>44467</v>
      </c>
      <c r="I25" s="33">
        <f>'table 5'!H38+'table 5'!I38</f>
        <v>62988</v>
      </c>
      <c r="J25" s="44">
        <f t="shared" si="8"/>
        <v>0.6245755279195808</v>
      </c>
      <c r="K25" s="55">
        <f t="shared" si="9"/>
        <v>0.14688512097542383</v>
      </c>
    </row>
    <row r="26" spans="1:11" ht="15" customHeight="1">
      <c r="A26" s="29" t="s">
        <v>6</v>
      </c>
      <c r="B26" s="30">
        <f>'table 5'!C8+'table 5'!J8+'table 5'!K8</f>
        <v>416846</v>
      </c>
      <c r="C26" s="30">
        <f>'table 5'!C23+'table 5'!J23+'table 5'!K23</f>
        <v>395099</v>
      </c>
      <c r="D26" s="30">
        <f>'table 5'!C39+'table 5'!J39+'table 5'!K39</f>
        <v>484169</v>
      </c>
      <c r="E26" s="43">
        <f t="shared" si="6"/>
        <v>0.055041900890662854</v>
      </c>
      <c r="F26" s="56">
        <f t="shared" si="7"/>
        <v>-0.1390485553598021</v>
      </c>
      <c r="G26" s="30">
        <f>'table 5'!H8+'table 5'!I8</f>
        <v>116699</v>
      </c>
      <c r="H26" s="30">
        <f>'table 5'!H23+'table 5'!I23</f>
        <v>50250</v>
      </c>
      <c r="I26" s="30">
        <f>'table 5'!H39+'table 5'!I39</f>
        <v>96570</v>
      </c>
      <c r="J26" s="43">
        <f t="shared" si="8"/>
        <v>1.3223681592039802</v>
      </c>
      <c r="K26" s="56">
        <f t="shared" si="9"/>
        <v>0.20843947395671525</v>
      </c>
    </row>
    <row r="27" spans="1:11" ht="15" customHeight="1">
      <c r="A27" s="32" t="s">
        <v>7</v>
      </c>
      <c r="B27" s="33">
        <f>'table 5'!C9+'table 5'!J9+'table 5'!K9</f>
        <v>629435</v>
      </c>
      <c r="C27" s="33">
        <f>'table 5'!C24+'table 5'!J24+'table 5'!K24</f>
        <v>648326</v>
      </c>
      <c r="D27" s="33">
        <f>'table 5'!C40+'table 5'!J40+'table 5'!K40</f>
        <v>711931</v>
      </c>
      <c r="E27" s="44">
        <f t="shared" si="6"/>
        <v>-0.02913811878591943</v>
      </c>
      <c r="F27" s="55">
        <f t="shared" si="7"/>
        <v>-0.11587639813408879</v>
      </c>
      <c r="G27" s="33">
        <f>'table 5'!H9+'table 5'!I9</f>
        <v>134662</v>
      </c>
      <c r="H27" s="33">
        <f>'table 5'!H24+'table 5'!I24</f>
        <v>88465</v>
      </c>
      <c r="I27" s="33">
        <f>'table 5'!H40+'table 5'!I40</f>
        <v>114667</v>
      </c>
      <c r="J27" s="44">
        <f t="shared" si="8"/>
        <v>0.5222065223534731</v>
      </c>
      <c r="K27" s="55">
        <f t="shared" si="9"/>
        <v>0.17437449309740383</v>
      </c>
    </row>
    <row r="28" spans="1:11" ht="15" customHeight="1">
      <c r="A28" s="29" t="s">
        <v>8</v>
      </c>
      <c r="B28" s="30">
        <f>'table 5'!C10+'table 5'!J10+'table 5'!K10</f>
        <v>619212</v>
      </c>
      <c r="C28" s="30">
        <f>'table 5'!C25+'table 5'!J25+'table 5'!K25</f>
        <v>570066</v>
      </c>
      <c r="D28" s="30">
        <f>'table 5'!C41+'table 5'!J41+'table 5'!K41</f>
        <v>620516</v>
      </c>
      <c r="E28" s="43">
        <f t="shared" si="6"/>
        <v>0.0862110702971235</v>
      </c>
      <c r="F28" s="56">
        <f t="shared" si="7"/>
        <v>-0.002101476835407956</v>
      </c>
      <c r="G28" s="30">
        <f>'table 5'!H10+'table 5'!I10</f>
        <v>249179</v>
      </c>
      <c r="H28" s="30">
        <f>'table 5'!H25+'table 5'!I25</f>
        <v>226095</v>
      </c>
      <c r="I28" s="30">
        <f>'table 5'!H41+'table 5'!I41</f>
        <v>272655</v>
      </c>
      <c r="J28" s="43">
        <f t="shared" si="8"/>
        <v>0.10209867533558903</v>
      </c>
      <c r="K28" s="56">
        <f t="shared" si="9"/>
        <v>-0.08610148355981007</v>
      </c>
    </row>
    <row r="29" spans="1:21" s="3" customFormat="1" ht="14.1" customHeight="1">
      <c r="A29" s="29" t="s">
        <v>9</v>
      </c>
      <c r="B29" s="30">
        <f>'table 5'!C11+'table 5'!J11+'table 5'!K11</f>
        <v>364280</v>
      </c>
      <c r="C29" s="30">
        <f>'table 5'!C26+'table 5'!J26+'table 5'!K26</f>
        <v>299883</v>
      </c>
      <c r="D29" s="30">
        <f>'table 5'!C42+'table 5'!J42+'table 5'!K42</f>
        <v>359485</v>
      </c>
      <c r="E29" s="43">
        <f t="shared" si="6"/>
        <v>0.21474041542868383</v>
      </c>
      <c r="F29" s="56">
        <f t="shared" si="7"/>
        <v>0.013338525946840596</v>
      </c>
      <c r="G29" s="30">
        <f>'table 5'!H11+'table 5'!I11</f>
        <v>133904</v>
      </c>
      <c r="H29" s="30">
        <f>'table 5'!H26+'table 5'!I26</f>
        <v>102896</v>
      </c>
      <c r="I29" s="30">
        <f>'table 5'!H42+'table 5'!I42</f>
        <v>118389</v>
      </c>
      <c r="J29" s="43">
        <f t="shared" si="8"/>
        <v>0.30135282226714355</v>
      </c>
      <c r="K29" s="56">
        <f t="shared" si="9"/>
        <v>0.1310510267001157</v>
      </c>
      <c r="L29" s="12"/>
      <c r="M29" s="12"/>
      <c r="N29" s="12"/>
      <c r="O29" s="9"/>
      <c r="P29" s="9"/>
      <c r="Q29" s="9"/>
      <c r="R29" s="9"/>
      <c r="S29" s="9"/>
      <c r="T29" s="9"/>
      <c r="U29" s="9"/>
    </row>
    <row r="30" spans="1:21" s="3" customFormat="1" ht="14.1" customHeight="1">
      <c r="A30" s="32" t="s">
        <v>10</v>
      </c>
      <c r="B30" s="33">
        <f>'table 5'!C12+'table 5'!J12+'table 5'!K12</f>
        <v>150586</v>
      </c>
      <c r="C30" s="33">
        <f>'table 5'!C27+'table 5'!J27+'table 5'!K27</f>
        <v>144348</v>
      </c>
      <c r="D30" s="33">
        <f>'table 5'!C43+'table 5'!J43+'table 5'!K43</f>
        <v>160515</v>
      </c>
      <c r="E30" s="44">
        <f t="shared" si="6"/>
        <v>0.04321500817468893</v>
      </c>
      <c r="F30" s="55">
        <f t="shared" si="7"/>
        <v>-0.06185714730710523</v>
      </c>
      <c r="G30" s="33">
        <f>'table 5'!H12+'table 5'!I12</f>
        <v>88329</v>
      </c>
      <c r="H30" s="33">
        <f>'table 5'!H27+'table 5'!I27</f>
        <v>94926</v>
      </c>
      <c r="I30" s="33">
        <f>'table 5'!H43+'table 5'!I43</f>
        <v>75942</v>
      </c>
      <c r="J30" s="44">
        <f t="shared" si="8"/>
        <v>-0.06949623917577907</v>
      </c>
      <c r="K30" s="55">
        <f t="shared" si="9"/>
        <v>0.16311132179821453</v>
      </c>
      <c r="L30" s="12"/>
      <c r="M30" s="12"/>
      <c r="N30" s="12"/>
      <c r="O30" s="9"/>
      <c r="P30" s="9"/>
      <c r="Q30" s="9"/>
      <c r="R30" s="9"/>
      <c r="S30" s="9"/>
      <c r="T30" s="9"/>
      <c r="U30" s="9"/>
    </row>
    <row r="31" spans="1:21" s="3" customFormat="1" ht="14.1" customHeight="1" hidden="1">
      <c r="A31" s="29" t="s">
        <v>11</v>
      </c>
      <c r="B31" s="30">
        <f>'table 5'!C13+'table 5'!J13+'table 5'!K13</f>
        <v>106306</v>
      </c>
      <c r="C31" s="30">
        <f>'table 5'!C28+'table 5'!J28+'table 5'!K28</f>
        <v>95955</v>
      </c>
      <c r="D31" s="30">
        <f>'table 5'!C44+'table 5'!J44+'table 5'!K44</f>
        <v>96989</v>
      </c>
      <c r="E31" s="43">
        <f t="shared" si="6"/>
        <v>0.10787348236152372</v>
      </c>
      <c r="F31" s="56">
        <f t="shared" si="7"/>
        <v>0.09606244007052345</v>
      </c>
      <c r="G31" s="30">
        <f>'table 5'!H13+'table 5'!I13</f>
        <v>84940</v>
      </c>
      <c r="H31" s="30">
        <f>'table 5'!H28+'table 5'!I28</f>
        <v>56222</v>
      </c>
      <c r="I31" s="30">
        <f>'table 5'!H44+'table 5'!I44</f>
        <v>63445</v>
      </c>
      <c r="J31" s="43">
        <f t="shared" si="8"/>
        <v>0.5107964853616023</v>
      </c>
      <c r="K31" s="56">
        <f t="shared" si="9"/>
        <v>0.3387973835605642</v>
      </c>
      <c r="L31" s="12"/>
      <c r="M31" s="12"/>
      <c r="N31" s="12"/>
      <c r="O31" s="9"/>
      <c r="P31" s="9"/>
      <c r="Q31" s="9"/>
      <c r="R31" s="9"/>
      <c r="S31" s="9"/>
      <c r="T31" s="9"/>
      <c r="U31" s="9"/>
    </row>
    <row r="32" spans="1:11" ht="15" customHeight="1" thickBot="1">
      <c r="A32" s="89" t="s">
        <v>12</v>
      </c>
      <c r="B32" s="90">
        <f>'table 5'!C14+'table 5'!J14+'table 5'!K14</f>
        <v>129844</v>
      </c>
      <c r="C32" s="90">
        <f>'table 5'!C29+'table 5'!J29+'table 5'!K29</f>
        <v>120223</v>
      </c>
      <c r="D32" s="90">
        <f>'table 5'!C45+'table 5'!J45+'table 5'!K45</f>
        <v>119205</v>
      </c>
      <c r="E32" s="91">
        <f t="shared" si="6"/>
        <v>0.0800262844879931</v>
      </c>
      <c r="F32" s="92">
        <f t="shared" si="7"/>
        <v>0.08924961201291892</v>
      </c>
      <c r="G32" s="90">
        <f>'table 5'!H14+'table 5'!I14</f>
        <v>83620</v>
      </c>
      <c r="H32" s="90">
        <f>'table 5'!H29+'table 5'!I29</f>
        <v>56573</v>
      </c>
      <c r="I32" s="90">
        <f>'table 5'!H45+'table 5'!I45</f>
        <v>64649</v>
      </c>
      <c r="J32" s="91">
        <f t="shared" si="8"/>
        <v>0.4780902550686723</v>
      </c>
      <c r="K32" s="92">
        <f t="shared" si="9"/>
        <v>0.29344614765889654</v>
      </c>
    </row>
    <row r="33" spans="1:11" ht="15" customHeight="1" thickTop="1">
      <c r="A33" s="40" t="s">
        <v>0</v>
      </c>
      <c r="B33" s="41">
        <f>SUM(B21:B32)</f>
        <v>3098442</v>
      </c>
      <c r="C33" s="41">
        <f>SUM(C21:C32)</f>
        <v>2754228</v>
      </c>
      <c r="D33" s="41">
        <f>SUM(D21:D32)</f>
        <v>3250120</v>
      </c>
      <c r="E33" s="57">
        <f>_xlfn.IFERROR(B33/C33-1,"")</f>
        <v>0.12497658145948698</v>
      </c>
      <c r="F33" s="58">
        <f>_xlfn.IFERROR(B33/D33-1,"")</f>
        <v>-0.0466684307040971</v>
      </c>
      <c r="G33" s="41">
        <f>SUM(G21:G32)</f>
        <v>1176150</v>
      </c>
      <c r="H33" s="41">
        <f>SUM(H21:H32)</f>
        <v>781019</v>
      </c>
      <c r="I33" s="41">
        <f>SUM(I21:I32)</f>
        <v>1086470</v>
      </c>
      <c r="J33" s="57">
        <f>_xlfn.IFERROR(G33/H33-1,"")</f>
        <v>0.5059172696182808</v>
      </c>
      <c r="K33" s="58">
        <f>_xlfn.IFERROR(G33/I33-1,"")</f>
        <v>0.08254254604360911</v>
      </c>
    </row>
    <row r="34" spans="1:21" s="22" customFormat="1" ht="15" customHeight="1">
      <c r="A34" s="47" t="s">
        <v>29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20"/>
      <c r="M34" s="20"/>
      <c r="N34" s="20"/>
      <c r="O34" s="21"/>
      <c r="P34" s="21"/>
      <c r="Q34" s="21"/>
      <c r="R34" s="21"/>
      <c r="S34" s="21"/>
      <c r="T34" s="21"/>
      <c r="U34" s="21"/>
    </row>
    <row r="35" spans="1:21" s="22" customFormat="1" ht="15" customHeight="1">
      <c r="A35" s="47" t="s">
        <v>33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20"/>
      <c r="M35" s="20"/>
      <c r="N35" s="20"/>
      <c r="O35" s="21"/>
      <c r="P35" s="21"/>
      <c r="Q35" s="21"/>
      <c r="R35" s="21"/>
      <c r="S35" s="21"/>
      <c r="T35" s="21"/>
      <c r="U35" s="21"/>
    </row>
    <row r="36" ht="15" customHeight="1">
      <c r="A36" s="47"/>
    </row>
    <row r="44" spans="1:12" ht="15" customHeight="1">
      <c r="A44" s="15"/>
      <c r="L44" s="15"/>
    </row>
    <row r="45" spans="1:21" s="3" customFormat="1" ht="14.1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2"/>
      <c r="N45" s="12"/>
      <c r="O45" s="9"/>
      <c r="P45" s="9"/>
      <c r="Q45" s="9"/>
      <c r="R45" s="9"/>
      <c r="S45" s="9"/>
      <c r="T45" s="9"/>
      <c r="U45" s="9"/>
    </row>
    <row r="46" spans="1:21" s="3" customFormat="1" ht="14.1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2"/>
      <c r="N46" s="12"/>
      <c r="O46" s="9"/>
      <c r="P46" s="9"/>
      <c r="Q46" s="9"/>
      <c r="R46" s="9"/>
      <c r="S46" s="9"/>
      <c r="T46" s="9"/>
      <c r="U46" s="9"/>
    </row>
    <row r="47" spans="1:21" s="3" customFormat="1" ht="14.1" customHeight="1" hidden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2"/>
      <c r="N47" s="12"/>
      <c r="O47" s="9"/>
      <c r="P47" s="9"/>
      <c r="Q47" s="9"/>
      <c r="R47" s="9"/>
      <c r="S47" s="9"/>
      <c r="T47" s="9"/>
      <c r="U47" s="9"/>
    </row>
    <row r="48" spans="1:12" ht="15" customHeight="1">
      <c r="A48" s="15"/>
      <c r="L48" s="15"/>
    </row>
    <row r="49" spans="1:12" ht="15" customHeight="1">
      <c r="A49" s="15"/>
      <c r="L49" s="15"/>
    </row>
  </sheetData>
  <mergeCells count="4">
    <mergeCell ref="B3:F3"/>
    <mergeCell ref="G3:K3"/>
    <mergeCell ref="B19:F19"/>
    <mergeCell ref="G19:K19"/>
  </mergeCells>
  <printOptions/>
  <pageMargins left="0.25" right="0.25" top="0.75" bottom="0.75" header="0.3" footer="0.3"/>
  <pageSetup fitToHeight="1" fitToWidth="1" horizontalDpi="598" verticalDpi="598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846AD-5B1F-45EB-B379-D474963E2925}">
  <dimension ref="A1:U94"/>
  <sheetViews>
    <sheetView showGridLines="0" workbookViewId="0" topLeftCell="A1"/>
  </sheetViews>
  <sheetFormatPr defaultColWidth="9.140625" defaultRowHeight="15"/>
  <cols>
    <col min="1" max="1" width="12.8515625" style="9" customWidth="1"/>
    <col min="2" max="6" width="12.8515625" style="12" customWidth="1"/>
    <col min="7" max="7" width="14.8515625" style="12" customWidth="1"/>
    <col min="8" max="10" width="12.8515625" style="12" customWidth="1"/>
    <col min="11" max="11" width="12.8515625" style="17" customWidth="1"/>
    <col min="12" max="21" width="9.140625" style="9" customWidth="1"/>
  </cols>
  <sheetData>
    <row r="1" spans="1:11" ht="15">
      <c r="A1" s="24" t="s">
        <v>83</v>
      </c>
      <c r="B1" s="24"/>
      <c r="C1" s="10"/>
      <c r="D1" s="10"/>
      <c r="E1" s="10"/>
      <c r="F1" s="10"/>
      <c r="G1" s="10"/>
      <c r="H1" s="10"/>
      <c r="I1" s="10"/>
      <c r="J1" s="10"/>
      <c r="K1" s="10"/>
    </row>
    <row r="2" spans="1:11" ht="14.45" customHeight="1">
      <c r="A2" s="25">
        <v>2023</v>
      </c>
      <c r="B2" s="106" t="s">
        <v>82</v>
      </c>
      <c r="C2" s="105" t="s">
        <v>79</v>
      </c>
      <c r="D2" s="105" t="s">
        <v>76</v>
      </c>
      <c r="E2" s="105"/>
      <c r="F2" s="105" t="s">
        <v>78</v>
      </c>
      <c r="G2" s="105" t="s">
        <v>77</v>
      </c>
      <c r="H2" s="105" t="s">
        <v>76</v>
      </c>
      <c r="I2" s="105"/>
      <c r="J2" s="105"/>
      <c r="K2" s="105" t="s">
        <v>75</v>
      </c>
    </row>
    <row r="3" spans="1:11" ht="14.45" customHeight="1">
      <c r="A3" s="25"/>
      <c r="B3" s="107"/>
      <c r="C3" s="105"/>
      <c r="D3" s="99" t="s">
        <v>74</v>
      </c>
      <c r="E3" s="99" t="s">
        <v>73</v>
      </c>
      <c r="F3" s="105"/>
      <c r="G3" s="105"/>
      <c r="H3" s="99" t="s">
        <v>72</v>
      </c>
      <c r="I3" s="99" t="s">
        <v>71</v>
      </c>
      <c r="J3" s="99" t="s">
        <v>70</v>
      </c>
      <c r="K3" s="105"/>
    </row>
    <row r="4" spans="1:11" ht="15">
      <c r="A4" s="29" t="s">
        <v>1</v>
      </c>
      <c r="B4" s="30">
        <v>294.157447530035</v>
      </c>
      <c r="C4" s="30">
        <v>210.16788687302</v>
      </c>
      <c r="D4" s="30">
        <v>31.4642398871367</v>
      </c>
      <c r="E4" s="30">
        <v>64.6458567697248</v>
      </c>
      <c r="F4" s="30">
        <v>83.9895606570152</v>
      </c>
      <c r="G4" s="30">
        <v>341.341520992196</v>
      </c>
      <c r="H4" s="30">
        <v>59.4507838815053</v>
      </c>
      <c r="I4" s="30">
        <v>15.1694280144198</v>
      </c>
      <c r="J4" s="30">
        <v>1.18089587049979</v>
      </c>
      <c r="K4" s="30">
        <v>635.498968522231</v>
      </c>
    </row>
    <row r="5" spans="1:11" ht="15">
      <c r="A5" s="32" t="s">
        <v>2</v>
      </c>
      <c r="B5" s="33">
        <v>256.279288696323</v>
      </c>
      <c r="C5" s="33">
        <v>174.034537418053</v>
      </c>
      <c r="D5" s="33">
        <v>45.464230244603</v>
      </c>
      <c r="E5" s="33">
        <v>41.2182534334455</v>
      </c>
      <c r="F5" s="33">
        <v>82.2447512782697</v>
      </c>
      <c r="G5" s="33">
        <v>316.311067518891</v>
      </c>
      <c r="H5" s="33">
        <v>39.5253834871396</v>
      </c>
      <c r="I5" s="33">
        <v>21.8772037977444</v>
      </c>
      <c r="J5" s="33">
        <v>0.777302877804887</v>
      </c>
      <c r="K5" s="33">
        <v>572.590356215214</v>
      </c>
    </row>
    <row r="6" spans="1:11" ht="15">
      <c r="A6" s="29" t="s">
        <v>3</v>
      </c>
      <c r="B6" s="30">
        <v>348.235144479946</v>
      </c>
      <c r="C6" s="30">
        <v>207.658947261433</v>
      </c>
      <c r="D6" s="30">
        <v>15.8325321204678</v>
      </c>
      <c r="E6" s="30">
        <v>52.1811617493074</v>
      </c>
      <c r="F6" s="30">
        <v>140.576197218513</v>
      </c>
      <c r="G6" s="30">
        <v>317.834774240046</v>
      </c>
      <c r="H6" s="30">
        <v>49.3564206278401</v>
      </c>
      <c r="I6" s="30">
        <v>49.4330632166727</v>
      </c>
      <c r="J6" s="30">
        <v>2.49901260360159</v>
      </c>
      <c r="K6" s="30">
        <v>666.069918719993</v>
      </c>
    </row>
    <row r="7" spans="1:11" ht="15">
      <c r="A7" s="32" t="s">
        <v>4</v>
      </c>
      <c r="B7" s="33">
        <v>797.942996941374</v>
      </c>
      <c r="C7" s="33">
        <v>570.348205947014</v>
      </c>
      <c r="D7" s="33">
        <v>103.789860567037</v>
      </c>
      <c r="E7" s="33">
        <v>199.690989298492</v>
      </c>
      <c r="F7" s="33">
        <v>227.59479099436</v>
      </c>
      <c r="G7" s="33">
        <v>574.655875700159</v>
      </c>
      <c r="H7" s="33">
        <v>122.678860124937</v>
      </c>
      <c r="I7" s="33">
        <v>78.5043399237985</v>
      </c>
      <c r="J7" s="33">
        <v>0.310918122591569</v>
      </c>
      <c r="K7" s="33">
        <v>1372.59887264153</v>
      </c>
    </row>
    <row r="8" spans="1:11" ht="15">
      <c r="A8" s="29" t="s">
        <v>5</v>
      </c>
      <c r="B8" s="30">
        <v>1503.45475916667</v>
      </c>
      <c r="C8" s="30">
        <v>1170.07219991067</v>
      </c>
      <c r="D8" s="30">
        <v>204.46421539583</v>
      </c>
      <c r="E8" s="30">
        <v>513.192505312653</v>
      </c>
      <c r="F8" s="30">
        <v>333.382559256008</v>
      </c>
      <c r="G8" s="30">
        <v>1009.31295253767</v>
      </c>
      <c r="H8" s="30">
        <v>368.857003373277</v>
      </c>
      <c r="I8" s="30">
        <v>154.053192119399</v>
      </c>
      <c r="J8" s="30">
        <v>2.97408747181769</v>
      </c>
      <c r="K8" s="30">
        <v>2512.76771170434</v>
      </c>
    </row>
    <row r="9" spans="1:11" ht="15">
      <c r="A9" s="32" t="s">
        <v>6</v>
      </c>
      <c r="B9" s="33">
        <v>2636.41485605907</v>
      </c>
      <c r="C9" s="33">
        <v>1781.52763258383</v>
      </c>
      <c r="D9" s="33">
        <v>238.89013379297</v>
      </c>
      <c r="E9" s="33">
        <v>684.349424204348</v>
      </c>
      <c r="F9" s="33">
        <v>854.887223475238</v>
      </c>
      <c r="G9" s="33">
        <v>1665.80952953705</v>
      </c>
      <c r="H9" s="33">
        <v>654.423791929428</v>
      </c>
      <c r="I9" s="33">
        <v>209.309632360343</v>
      </c>
      <c r="J9" s="33">
        <v>5.54965659981165</v>
      </c>
      <c r="K9" s="33">
        <v>4302.22438559612</v>
      </c>
    </row>
    <row r="10" spans="1:11" ht="15">
      <c r="A10" s="29" t="s">
        <v>7</v>
      </c>
      <c r="B10" s="30">
        <v>3883.41029073082</v>
      </c>
      <c r="C10" s="30">
        <v>2293.80807270978</v>
      </c>
      <c r="D10" s="30">
        <v>372.457210228603</v>
      </c>
      <c r="E10" s="30">
        <v>746.428319401178</v>
      </c>
      <c r="F10" s="30">
        <v>1589.60221802104</v>
      </c>
      <c r="G10" s="30">
        <v>2225.19600710545</v>
      </c>
      <c r="H10" s="30">
        <v>802.030844583726</v>
      </c>
      <c r="I10" s="30">
        <v>209.080097806106</v>
      </c>
      <c r="J10" s="30">
        <v>6.2991865430878</v>
      </c>
      <c r="K10" s="30">
        <v>6108.60629783628</v>
      </c>
    </row>
    <row r="11" spans="1:11" ht="15">
      <c r="A11" s="32" t="s">
        <v>8</v>
      </c>
      <c r="B11" s="33">
        <v>4107.71765249057</v>
      </c>
      <c r="C11" s="33">
        <v>2518.01764882347</v>
      </c>
      <c r="D11" s="33">
        <v>397.889058410231</v>
      </c>
      <c r="E11" s="33">
        <v>768.370669812475</v>
      </c>
      <c r="F11" s="33">
        <v>1589.7000036671</v>
      </c>
      <c r="G11" s="33">
        <v>2371.04543922298</v>
      </c>
      <c r="H11" s="33">
        <v>919.655567296515</v>
      </c>
      <c r="I11" s="33">
        <v>200.282579823015</v>
      </c>
      <c r="J11" s="33">
        <v>5.93695095750084</v>
      </c>
      <c r="K11" s="33">
        <v>6478.76309171355</v>
      </c>
    </row>
    <row r="12" spans="1:11" ht="15">
      <c r="A12" s="29" t="s">
        <v>9</v>
      </c>
      <c r="B12" s="30">
        <v>3119.27563498497</v>
      </c>
      <c r="C12" s="30">
        <v>1997.89466943167</v>
      </c>
      <c r="D12" s="30">
        <v>216.590905831295</v>
      </c>
      <c r="E12" s="30">
        <v>785.406989257611</v>
      </c>
      <c r="F12" s="30">
        <v>1121.38096555329</v>
      </c>
      <c r="G12" s="30">
        <v>2022.08290405322</v>
      </c>
      <c r="H12" s="30">
        <v>866.429036086932</v>
      </c>
      <c r="I12" s="30">
        <v>170.314951333482</v>
      </c>
      <c r="J12" s="30">
        <v>4.54468403379559</v>
      </c>
      <c r="K12" s="30">
        <v>5141.35853903819</v>
      </c>
    </row>
    <row r="13" spans="1:11" ht="15">
      <c r="A13" s="32" t="s">
        <v>10</v>
      </c>
      <c r="B13" s="33">
        <v>1781.85285084935</v>
      </c>
      <c r="C13" s="33">
        <v>1393.39657565643</v>
      </c>
      <c r="D13" s="33">
        <v>155.150990404174</v>
      </c>
      <c r="E13" s="33">
        <v>687.592805478979</v>
      </c>
      <c r="F13" s="33">
        <v>388.456275192923</v>
      </c>
      <c r="G13" s="33">
        <v>1361.2553046801</v>
      </c>
      <c r="H13" s="33">
        <v>609.134675159501</v>
      </c>
      <c r="I13" s="33">
        <v>160.81182060277</v>
      </c>
      <c r="J13" s="33">
        <v>2.92923892127541</v>
      </c>
      <c r="K13" s="33">
        <v>3143.10815552944</v>
      </c>
    </row>
    <row r="14" spans="1:11" ht="15">
      <c r="A14" s="29" t="s">
        <v>11</v>
      </c>
      <c r="B14" s="30">
        <v>556.751662218258</v>
      </c>
      <c r="C14" s="30">
        <v>380.354555212112</v>
      </c>
      <c r="D14" s="30">
        <v>27.8175655931795</v>
      </c>
      <c r="E14" s="30">
        <v>137.570071438703</v>
      </c>
      <c r="F14" s="30">
        <v>176.397107006145</v>
      </c>
      <c r="G14" s="30">
        <v>479.318691127973</v>
      </c>
      <c r="H14" s="30">
        <v>52.1805832492931</v>
      </c>
      <c r="I14" s="30">
        <v>101.036115081631</v>
      </c>
      <c r="J14" s="30">
        <v>0.210889355181204</v>
      </c>
      <c r="K14" s="30">
        <v>1036.07035334623</v>
      </c>
    </row>
    <row r="15" spans="1:11" ht="15.75" thickBot="1">
      <c r="A15" s="93" t="s">
        <v>12</v>
      </c>
      <c r="B15" s="94">
        <v>355.43513754829</v>
      </c>
      <c r="C15" s="94">
        <v>234.806500059983</v>
      </c>
      <c r="D15" s="94">
        <v>21.1714439625327</v>
      </c>
      <c r="E15" s="94">
        <v>83.5883386703135</v>
      </c>
      <c r="F15" s="94">
        <v>120.628637488307</v>
      </c>
      <c r="G15" s="94">
        <v>410.06295088822</v>
      </c>
      <c r="H15" s="94">
        <v>47.9331231038219</v>
      </c>
      <c r="I15" s="94">
        <v>36.6495794096768</v>
      </c>
      <c r="J15" s="94">
        <v>2.5078273807727</v>
      </c>
      <c r="K15" s="94">
        <v>765.49808843651</v>
      </c>
    </row>
    <row r="16" spans="1:11" ht="15.75" thickTop="1">
      <c r="A16" s="35" t="s">
        <v>0</v>
      </c>
      <c r="B16" s="36">
        <v>19640.9277216957</v>
      </c>
      <c r="C16" s="36">
        <v>12932.0874318875</v>
      </c>
      <c r="D16" s="36">
        <v>1830.98238643806</v>
      </c>
      <c r="E16" s="36">
        <v>4764.23538482723</v>
      </c>
      <c r="F16" s="36">
        <v>6708.84028980822</v>
      </c>
      <c r="G16" s="36">
        <v>13094.227017604</v>
      </c>
      <c r="H16" s="36">
        <v>4591.65607290392</v>
      </c>
      <c r="I16" s="36">
        <v>1406.52200348906</v>
      </c>
      <c r="J16" s="36">
        <v>35.7206507377407</v>
      </c>
      <c r="K16" s="36">
        <v>32735.1547392996</v>
      </c>
    </row>
    <row r="17" spans="1:11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5"/>
    </row>
    <row r="18" spans="1:11" ht="14.45" customHeight="1">
      <c r="A18" s="25">
        <v>2022</v>
      </c>
      <c r="B18" s="106" t="str">
        <f>B2</f>
        <v>Χώρες ΕΕ-27</v>
      </c>
      <c r="C18" s="105" t="str">
        <f>C2</f>
        <v>Χώρες 
Ζώνης Ευρώ</v>
      </c>
      <c r="D18" s="105" t="s">
        <v>76</v>
      </c>
      <c r="E18" s="105"/>
      <c r="F18" s="105" t="s">
        <v>78</v>
      </c>
      <c r="G18" s="105" t="s">
        <v>77</v>
      </c>
      <c r="H18" s="105" t="s">
        <v>76</v>
      </c>
      <c r="I18" s="105"/>
      <c r="J18" s="105"/>
      <c r="K18" s="105" t="s">
        <v>75</v>
      </c>
    </row>
    <row r="19" spans="1:11" ht="14.45" customHeight="1">
      <c r="A19" s="25"/>
      <c r="B19" s="107"/>
      <c r="C19" s="105"/>
      <c r="D19" s="99" t="s">
        <v>74</v>
      </c>
      <c r="E19" s="99" t="s">
        <v>73</v>
      </c>
      <c r="F19" s="105"/>
      <c r="G19" s="105"/>
      <c r="H19" s="99" t="s">
        <v>72</v>
      </c>
      <c r="I19" s="99" t="s">
        <v>71</v>
      </c>
      <c r="J19" s="99" t="s">
        <v>70</v>
      </c>
      <c r="K19" s="105"/>
    </row>
    <row r="20" spans="1:11" ht="15">
      <c r="A20" s="29" t="s">
        <v>1</v>
      </c>
      <c r="B20" s="30">
        <v>197.519828772005</v>
      </c>
      <c r="C20" s="30">
        <v>149.521199443894</v>
      </c>
      <c r="D20" s="30">
        <v>15.8169071249567</v>
      </c>
      <c r="E20" s="30">
        <v>54.2437120077201</v>
      </c>
      <c r="F20" s="30">
        <v>47.9986293281108</v>
      </c>
      <c r="G20" s="30">
        <v>143.881131152529</v>
      </c>
      <c r="H20" s="30">
        <v>33.357355271602</v>
      </c>
      <c r="I20" s="30">
        <v>10.7712920155045</v>
      </c>
      <c r="J20" s="30">
        <v>2.16015680103396</v>
      </c>
      <c r="K20" s="30">
        <v>341.400959924535</v>
      </c>
    </row>
    <row r="21" spans="1:11" ht="15">
      <c r="A21" s="32" t="s">
        <v>2</v>
      </c>
      <c r="B21" s="33">
        <v>186.981678542294</v>
      </c>
      <c r="C21" s="33">
        <v>119.095105936188</v>
      </c>
      <c r="D21" s="33">
        <v>10.1550783173273</v>
      </c>
      <c r="E21" s="33">
        <v>41.7124583136943</v>
      </c>
      <c r="F21" s="33">
        <v>67.8865726061063</v>
      </c>
      <c r="G21" s="33">
        <v>130.055449048602</v>
      </c>
      <c r="H21" s="33">
        <v>23.0686668623907</v>
      </c>
      <c r="I21" s="33">
        <v>5.99261029953828</v>
      </c>
      <c r="J21" s="33">
        <v>5.06112512319835</v>
      </c>
      <c r="K21" s="33">
        <v>317.037127590897</v>
      </c>
    </row>
    <row r="22" spans="1:11" ht="15">
      <c r="A22" s="29" t="s">
        <v>3</v>
      </c>
      <c r="B22" s="30">
        <v>207.753462577436</v>
      </c>
      <c r="C22" s="30">
        <v>153.584363870005</v>
      </c>
      <c r="D22" s="30">
        <v>27.7364964955384</v>
      </c>
      <c r="E22" s="30">
        <v>55.4519105983375</v>
      </c>
      <c r="F22" s="30">
        <v>54.1690987074309</v>
      </c>
      <c r="G22" s="30">
        <v>206.501993364098</v>
      </c>
      <c r="H22" s="30">
        <v>35.1664210100766</v>
      </c>
      <c r="I22" s="30">
        <v>20.8985164393756</v>
      </c>
      <c r="J22" s="30">
        <v>1.41907508911185</v>
      </c>
      <c r="K22" s="30">
        <v>414.255455941534</v>
      </c>
    </row>
    <row r="23" spans="1:11" ht="15">
      <c r="A23" s="32" t="s">
        <v>4</v>
      </c>
      <c r="B23" s="33">
        <v>601.401857285353</v>
      </c>
      <c r="C23" s="33">
        <v>472.4230710959</v>
      </c>
      <c r="D23" s="33">
        <v>92.3914831749901</v>
      </c>
      <c r="E23" s="33">
        <v>149.864146226553</v>
      </c>
      <c r="F23" s="33">
        <v>128.978786189453</v>
      </c>
      <c r="G23" s="33">
        <v>454.599347561273</v>
      </c>
      <c r="H23" s="33">
        <v>123.340391827952</v>
      </c>
      <c r="I23" s="33">
        <v>41.6220038354591</v>
      </c>
      <c r="J23" s="33">
        <v>2.94726313610126</v>
      </c>
      <c r="K23" s="33">
        <v>1056.00120484663</v>
      </c>
    </row>
    <row r="24" spans="1:11" ht="15">
      <c r="A24" s="29" t="s">
        <v>5</v>
      </c>
      <c r="B24" s="30">
        <v>1333.94471997661</v>
      </c>
      <c r="C24" s="30">
        <v>1071.78201575756</v>
      </c>
      <c r="D24" s="30">
        <v>158.956975380591</v>
      </c>
      <c r="E24" s="30">
        <v>437.139440457108</v>
      </c>
      <c r="F24" s="30">
        <v>262.162704219053</v>
      </c>
      <c r="G24" s="30">
        <v>871.265586644233</v>
      </c>
      <c r="H24" s="30">
        <v>410.838685157642</v>
      </c>
      <c r="I24" s="30">
        <v>94.7771046043109</v>
      </c>
      <c r="J24" s="30">
        <v>0</v>
      </c>
      <c r="K24" s="30">
        <v>2205.21030662085</v>
      </c>
    </row>
    <row r="25" spans="1:11" ht="15">
      <c r="A25" s="32" t="s">
        <v>6</v>
      </c>
      <c r="B25" s="33">
        <v>2264.95860934485</v>
      </c>
      <c r="C25" s="33">
        <v>1601.48043954558</v>
      </c>
      <c r="D25" s="33">
        <v>225.389498235207</v>
      </c>
      <c r="E25" s="33">
        <v>684.069811869854</v>
      </c>
      <c r="F25" s="33">
        <v>663.478169799274</v>
      </c>
      <c r="G25" s="33">
        <v>1384.48301378372</v>
      </c>
      <c r="H25" s="33">
        <v>592.37515790766</v>
      </c>
      <c r="I25" s="33">
        <v>150.748843227177</v>
      </c>
      <c r="J25" s="33">
        <v>4.38422619825912</v>
      </c>
      <c r="K25" s="33">
        <v>3649.44162312857</v>
      </c>
    </row>
    <row r="26" spans="1:11" ht="15">
      <c r="A26" s="29" t="s">
        <v>7</v>
      </c>
      <c r="B26" s="30">
        <v>3272.03396169761</v>
      </c>
      <c r="C26" s="30">
        <v>2048.47204137974</v>
      </c>
      <c r="D26" s="30">
        <v>370.459441767606</v>
      </c>
      <c r="E26" s="30">
        <v>643.14741528983</v>
      </c>
      <c r="F26" s="30">
        <v>1223.56192031787</v>
      </c>
      <c r="G26" s="30">
        <v>2005.23026212578</v>
      </c>
      <c r="H26" s="30">
        <v>813.533774494548</v>
      </c>
      <c r="I26" s="30">
        <v>189.104344473166</v>
      </c>
      <c r="J26" s="30">
        <v>3.98406553798726</v>
      </c>
      <c r="K26" s="30">
        <v>5277.26422382339</v>
      </c>
    </row>
    <row r="27" spans="1:11" ht="15">
      <c r="A27" s="32" t="s">
        <v>8</v>
      </c>
      <c r="B27" s="33">
        <v>3864.08213607896</v>
      </c>
      <c r="C27" s="33">
        <v>2473.81938340838</v>
      </c>
      <c r="D27" s="33">
        <v>413.37366059049</v>
      </c>
      <c r="E27" s="33">
        <v>827.10708319709</v>
      </c>
      <c r="F27" s="33">
        <v>1390.26275267058</v>
      </c>
      <c r="G27" s="33">
        <v>2001.75041620787</v>
      </c>
      <c r="H27" s="33">
        <v>976.000351049375</v>
      </c>
      <c r="I27" s="33">
        <v>133.287571885989</v>
      </c>
      <c r="J27" s="33">
        <v>6.91949891937073</v>
      </c>
      <c r="K27" s="33">
        <v>5865.83255228683</v>
      </c>
    </row>
    <row r="28" spans="1:11" ht="15">
      <c r="A28" s="29" t="s">
        <v>9</v>
      </c>
      <c r="B28" s="30">
        <v>2813.01426267954</v>
      </c>
      <c r="C28" s="30">
        <v>1840.08186695802</v>
      </c>
      <c r="D28" s="30">
        <v>231.319251516194</v>
      </c>
      <c r="E28" s="30">
        <v>726.941250214499</v>
      </c>
      <c r="F28" s="30">
        <v>972.932395721514</v>
      </c>
      <c r="G28" s="30">
        <v>1747.27830747769</v>
      </c>
      <c r="H28" s="30">
        <v>844.906105723358</v>
      </c>
      <c r="I28" s="30">
        <v>188.712994083281</v>
      </c>
      <c r="J28" s="30">
        <v>4.37695829203795</v>
      </c>
      <c r="K28" s="30">
        <v>4560.29257015723</v>
      </c>
    </row>
    <row r="29" spans="1:11" ht="15">
      <c r="A29" s="32" t="s">
        <v>10</v>
      </c>
      <c r="B29" s="33">
        <v>1596.09719157895</v>
      </c>
      <c r="C29" s="33">
        <v>1259.04833538076</v>
      </c>
      <c r="D29" s="33">
        <v>165.366313904422</v>
      </c>
      <c r="E29" s="33">
        <v>621.0872333396</v>
      </c>
      <c r="F29" s="33">
        <v>337.048856198191</v>
      </c>
      <c r="G29" s="33">
        <v>1160.2576083994</v>
      </c>
      <c r="H29" s="33">
        <v>518.262680544806</v>
      </c>
      <c r="I29" s="33">
        <v>139.766084850713</v>
      </c>
      <c r="J29" s="33">
        <v>3.33865254302392</v>
      </c>
      <c r="K29" s="33">
        <v>2756.35479997835</v>
      </c>
    </row>
    <row r="30" spans="1:11" ht="15">
      <c r="A30" s="29" t="s">
        <v>11</v>
      </c>
      <c r="B30" s="30">
        <v>426.457162503688</v>
      </c>
      <c r="C30" s="30">
        <v>247.92878939603</v>
      </c>
      <c r="D30" s="30">
        <v>28.8660117003306</v>
      </c>
      <c r="E30" s="30">
        <v>66.9321344659127</v>
      </c>
      <c r="F30" s="30">
        <v>178.528373107658</v>
      </c>
      <c r="G30" s="30">
        <v>385.901629985947</v>
      </c>
      <c r="H30" s="30">
        <v>45.4914502186827</v>
      </c>
      <c r="I30" s="30">
        <v>67.5277319483799</v>
      </c>
      <c r="J30" s="30">
        <v>0.722064304534464</v>
      </c>
      <c r="K30" s="30">
        <v>812.358792489635</v>
      </c>
    </row>
    <row r="31" spans="1:11" ht="15.75" thickBot="1">
      <c r="A31" s="93" t="s">
        <v>12</v>
      </c>
      <c r="B31" s="94">
        <v>230.64415577654</v>
      </c>
      <c r="C31" s="94">
        <v>163.021605087104</v>
      </c>
      <c r="D31" s="94">
        <v>17.7809878665958</v>
      </c>
      <c r="E31" s="94">
        <v>44.651115462422</v>
      </c>
      <c r="F31" s="94">
        <v>67.622550689436</v>
      </c>
      <c r="G31" s="94">
        <v>349.447663194955</v>
      </c>
      <c r="H31" s="94">
        <v>68.9156974053383</v>
      </c>
      <c r="I31" s="94">
        <v>45.4708515514239</v>
      </c>
      <c r="J31" s="94">
        <v>0.766045668857218</v>
      </c>
      <c r="K31" s="94">
        <v>580.091818971495</v>
      </c>
    </row>
    <row r="32" spans="1:11" ht="15.75" thickTop="1">
      <c r="A32" s="35" t="s">
        <v>0</v>
      </c>
      <c r="B32" s="36">
        <v>16994.8890268138</v>
      </c>
      <c r="C32" s="36">
        <v>11600.2582172592</v>
      </c>
      <c r="D32" s="36">
        <v>1757.61210607425</v>
      </c>
      <c r="E32" s="36">
        <v>4352.34771144262</v>
      </c>
      <c r="F32" s="36">
        <v>5394.63080955468</v>
      </c>
      <c r="G32" s="36">
        <v>10840.6524089461</v>
      </c>
      <c r="H32" s="36">
        <v>4485.25673747343</v>
      </c>
      <c r="I32" s="36">
        <v>1088.67994921432</v>
      </c>
      <c r="J32" s="36">
        <v>36.0791316135161</v>
      </c>
      <c r="K32" s="36">
        <v>27835.5414357599</v>
      </c>
    </row>
    <row r="33" spans="1:11" ht="15.75" hidden="1" thickBot="1">
      <c r="A33" s="93" t="str">
        <f>A16</f>
        <v>Σύνολο</v>
      </c>
      <c r="B33" s="94">
        <v>16994.8890268138</v>
      </c>
      <c r="C33" s="94">
        <v>11600.2582172592</v>
      </c>
      <c r="D33" s="94">
        <v>1757.61210607425</v>
      </c>
      <c r="E33" s="94">
        <v>4352.34771144262</v>
      </c>
      <c r="F33" s="94">
        <v>5394.63080955468</v>
      </c>
      <c r="G33" s="94">
        <v>10840.6524089461</v>
      </c>
      <c r="H33" s="94">
        <v>4485.25673747343</v>
      </c>
      <c r="I33" s="94">
        <v>1088.67994921432</v>
      </c>
      <c r="J33" s="94">
        <v>36.0791316135161</v>
      </c>
      <c r="K33" s="94">
        <v>27835.5414357599</v>
      </c>
    </row>
    <row r="34" spans="1:11" ht="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4.45" customHeight="1">
      <c r="A35" s="25">
        <v>2019</v>
      </c>
      <c r="B35" s="105" t="str">
        <f>B2</f>
        <v>Χώρες ΕΕ-27</v>
      </c>
      <c r="C35" s="105" t="str">
        <f>C2</f>
        <v>Χώρες 
Ζώνης Ευρώ</v>
      </c>
      <c r="D35" s="105" t="s">
        <v>76</v>
      </c>
      <c r="E35" s="105"/>
      <c r="F35" s="105" t="s">
        <v>78</v>
      </c>
      <c r="G35" s="105" t="s">
        <v>77</v>
      </c>
      <c r="H35" s="105" t="s">
        <v>76</v>
      </c>
      <c r="I35" s="105"/>
      <c r="J35" s="105"/>
      <c r="K35" s="105" t="s">
        <v>75</v>
      </c>
    </row>
    <row r="36" spans="1:11" ht="14.45" customHeight="1">
      <c r="A36" s="25"/>
      <c r="B36" s="105"/>
      <c r="C36" s="105"/>
      <c r="D36" s="99" t="s">
        <v>74</v>
      </c>
      <c r="E36" s="99" t="s">
        <v>73</v>
      </c>
      <c r="F36" s="105"/>
      <c r="G36" s="105"/>
      <c r="H36" s="99" t="s">
        <v>72</v>
      </c>
      <c r="I36" s="99" t="s">
        <v>71</v>
      </c>
      <c r="J36" s="99" t="s">
        <v>70</v>
      </c>
      <c r="K36" s="105"/>
    </row>
    <row r="37" spans="1:11" ht="15">
      <c r="A37" s="29" t="s">
        <v>1</v>
      </c>
      <c r="B37" s="30">
        <v>345.73</v>
      </c>
      <c r="C37" s="30">
        <v>175.949</v>
      </c>
      <c r="D37" s="30">
        <v>11.449</v>
      </c>
      <c r="E37" s="30">
        <v>67.695</v>
      </c>
      <c r="F37" s="30">
        <v>169.781</v>
      </c>
      <c r="G37" s="30">
        <v>314.252</v>
      </c>
      <c r="H37" s="30">
        <v>37.951</v>
      </c>
      <c r="I37" s="30">
        <v>24.982</v>
      </c>
      <c r="J37" s="30">
        <v>10.111</v>
      </c>
      <c r="K37" s="30">
        <v>659.982</v>
      </c>
    </row>
    <row r="38" spans="1:11" ht="15">
      <c r="A38" s="32" t="s">
        <v>2</v>
      </c>
      <c r="B38" s="33">
        <v>225.747</v>
      </c>
      <c r="C38" s="33">
        <v>132.414</v>
      </c>
      <c r="D38" s="33">
        <v>14.062</v>
      </c>
      <c r="E38" s="33">
        <v>39.918</v>
      </c>
      <c r="F38" s="33">
        <v>93.333</v>
      </c>
      <c r="G38" s="33">
        <v>277.793</v>
      </c>
      <c r="H38" s="33">
        <v>54.207</v>
      </c>
      <c r="I38" s="33">
        <v>19.031</v>
      </c>
      <c r="J38" s="33">
        <v>8.495</v>
      </c>
      <c r="K38" s="33">
        <v>503.54</v>
      </c>
    </row>
    <row r="39" spans="1:11" ht="15">
      <c r="A39" s="29" t="s">
        <v>3</v>
      </c>
      <c r="B39" s="30">
        <v>357.774</v>
      </c>
      <c r="C39" s="30">
        <v>206.985</v>
      </c>
      <c r="D39" s="30">
        <v>29.583</v>
      </c>
      <c r="E39" s="30">
        <v>69.82</v>
      </c>
      <c r="F39" s="30">
        <v>150.789</v>
      </c>
      <c r="G39" s="30">
        <v>414.733</v>
      </c>
      <c r="H39" s="30">
        <v>51.277</v>
      </c>
      <c r="I39" s="30">
        <v>60.416</v>
      </c>
      <c r="J39" s="30">
        <v>11.257</v>
      </c>
      <c r="K39" s="30">
        <v>772.507</v>
      </c>
    </row>
    <row r="40" spans="1:11" ht="15">
      <c r="A40" s="32" t="s">
        <v>4</v>
      </c>
      <c r="B40" s="33">
        <v>537.285</v>
      </c>
      <c r="C40" s="33">
        <v>388.749</v>
      </c>
      <c r="D40" s="33">
        <v>65.702</v>
      </c>
      <c r="E40" s="33">
        <v>107.018</v>
      </c>
      <c r="F40" s="33">
        <v>148.536</v>
      </c>
      <c r="G40" s="33">
        <v>444.799</v>
      </c>
      <c r="H40" s="33">
        <v>63.754</v>
      </c>
      <c r="I40" s="33">
        <v>50.697</v>
      </c>
      <c r="J40" s="33">
        <v>11.831</v>
      </c>
      <c r="K40" s="33">
        <v>982.084</v>
      </c>
    </row>
    <row r="41" spans="1:11" ht="15">
      <c r="A41" s="29" t="s">
        <v>5</v>
      </c>
      <c r="B41" s="30">
        <v>1411.556</v>
      </c>
      <c r="C41" s="30">
        <v>1071.948</v>
      </c>
      <c r="D41" s="30">
        <v>167.06</v>
      </c>
      <c r="E41" s="30">
        <v>476.708</v>
      </c>
      <c r="F41" s="30">
        <v>339.608</v>
      </c>
      <c r="G41" s="30">
        <v>975.111</v>
      </c>
      <c r="H41" s="30">
        <v>347.912</v>
      </c>
      <c r="I41" s="30">
        <v>131.91</v>
      </c>
      <c r="J41" s="30">
        <v>26.09</v>
      </c>
      <c r="K41" s="30">
        <v>2386.667</v>
      </c>
    </row>
    <row r="42" spans="1:11" ht="15">
      <c r="A42" s="32" t="s">
        <v>6</v>
      </c>
      <c r="B42" s="33">
        <v>2396.891</v>
      </c>
      <c r="C42" s="33">
        <v>1553.938</v>
      </c>
      <c r="D42" s="33">
        <v>240.35</v>
      </c>
      <c r="E42" s="33">
        <v>590.999</v>
      </c>
      <c r="F42" s="33">
        <v>842.953</v>
      </c>
      <c r="G42" s="33">
        <v>1705.316</v>
      </c>
      <c r="H42" s="33">
        <v>545.813</v>
      </c>
      <c r="I42" s="33">
        <v>134.958</v>
      </c>
      <c r="J42" s="33">
        <v>84.748</v>
      </c>
      <c r="K42" s="33">
        <v>4102.207</v>
      </c>
    </row>
    <row r="43" spans="1:11" ht="15">
      <c r="A43" s="29" t="s">
        <v>7</v>
      </c>
      <c r="B43" s="30">
        <v>3376.265</v>
      </c>
      <c r="C43" s="30">
        <v>1942.735</v>
      </c>
      <c r="D43" s="30">
        <v>285.059</v>
      </c>
      <c r="E43" s="30">
        <v>588.792</v>
      </c>
      <c r="F43" s="30">
        <v>1433.53</v>
      </c>
      <c r="G43" s="30">
        <v>2297</v>
      </c>
      <c r="H43" s="30">
        <v>644.376</v>
      </c>
      <c r="I43" s="30">
        <v>172.913</v>
      </c>
      <c r="J43" s="30">
        <v>106.374</v>
      </c>
      <c r="K43" s="30">
        <v>5673.265</v>
      </c>
    </row>
    <row r="44" spans="1:11" ht="15">
      <c r="A44" s="32" t="s">
        <v>8</v>
      </c>
      <c r="B44" s="33">
        <v>4264.488</v>
      </c>
      <c r="C44" s="33">
        <v>2310.361</v>
      </c>
      <c r="D44" s="33">
        <v>337.617</v>
      </c>
      <c r="E44" s="33">
        <v>718.156</v>
      </c>
      <c r="F44" s="33">
        <v>1954.127</v>
      </c>
      <c r="G44" s="33">
        <v>2497.508</v>
      </c>
      <c r="H44" s="33">
        <v>740.798</v>
      </c>
      <c r="I44" s="33">
        <v>192.324</v>
      </c>
      <c r="J44" s="33">
        <v>129.372</v>
      </c>
      <c r="K44" s="33">
        <v>6761.996</v>
      </c>
    </row>
    <row r="45" spans="1:11" ht="15">
      <c r="A45" s="29" t="s">
        <v>9</v>
      </c>
      <c r="B45" s="30">
        <v>3176.119</v>
      </c>
      <c r="C45" s="30">
        <v>1692.679</v>
      </c>
      <c r="D45" s="30">
        <v>233.348</v>
      </c>
      <c r="E45" s="30">
        <v>653.14</v>
      </c>
      <c r="F45" s="30">
        <v>1483.44</v>
      </c>
      <c r="G45" s="30">
        <v>1934.997</v>
      </c>
      <c r="H45" s="30">
        <v>655.231</v>
      </c>
      <c r="I45" s="30">
        <v>195.227</v>
      </c>
      <c r="J45" s="30">
        <v>81.162</v>
      </c>
      <c r="K45" s="30">
        <v>5111.116</v>
      </c>
    </row>
    <row r="46" spans="1:11" ht="15">
      <c r="A46" s="32" t="s">
        <v>10</v>
      </c>
      <c r="B46" s="33">
        <v>1662.89</v>
      </c>
      <c r="C46" s="33">
        <v>1151.359</v>
      </c>
      <c r="D46" s="33">
        <v>129.09</v>
      </c>
      <c r="E46" s="33">
        <v>595.085</v>
      </c>
      <c r="F46" s="33">
        <v>511.531</v>
      </c>
      <c r="G46" s="33">
        <v>1110.432</v>
      </c>
      <c r="H46" s="33">
        <v>282.963</v>
      </c>
      <c r="I46" s="33">
        <v>124.488</v>
      </c>
      <c r="J46" s="33">
        <v>82.167</v>
      </c>
      <c r="K46" s="33">
        <v>2773.322</v>
      </c>
    </row>
    <row r="47" spans="1:11" ht="15">
      <c r="A47" s="29" t="s">
        <v>11</v>
      </c>
      <c r="B47" s="30">
        <v>490.401</v>
      </c>
      <c r="C47" s="30">
        <v>248.439</v>
      </c>
      <c r="D47" s="30">
        <v>15.878</v>
      </c>
      <c r="E47" s="30">
        <v>72</v>
      </c>
      <c r="F47" s="30">
        <v>241.962</v>
      </c>
      <c r="G47" s="30">
        <v>439.101</v>
      </c>
      <c r="H47" s="30">
        <v>49.597</v>
      </c>
      <c r="I47" s="30">
        <v>42.733</v>
      </c>
      <c r="J47" s="30">
        <v>18.877</v>
      </c>
      <c r="K47" s="30">
        <v>929.502</v>
      </c>
    </row>
    <row r="48" spans="1:11" ht="15">
      <c r="A48" s="32" t="s">
        <v>12</v>
      </c>
      <c r="B48" s="33">
        <v>308.619</v>
      </c>
      <c r="C48" s="33">
        <v>195.831</v>
      </c>
      <c r="D48" s="33">
        <v>12.595</v>
      </c>
      <c r="E48" s="33">
        <v>46.955</v>
      </c>
      <c r="F48" s="33">
        <v>112.788</v>
      </c>
      <c r="G48" s="33">
        <v>383.564</v>
      </c>
      <c r="H48" s="33">
        <v>25.446</v>
      </c>
      <c r="I48" s="33">
        <v>29.309</v>
      </c>
      <c r="J48" s="33">
        <v>12.396</v>
      </c>
      <c r="K48" s="33">
        <v>692.183</v>
      </c>
    </row>
    <row r="49" spans="1:11" ht="15.75" thickBot="1">
      <c r="A49" s="95" t="s">
        <v>0</v>
      </c>
      <c r="B49" s="96">
        <v>18553.765</v>
      </c>
      <c r="C49" s="96">
        <v>11071.387</v>
      </c>
      <c r="D49" s="96">
        <v>1541.793</v>
      </c>
      <c r="E49" s="96">
        <v>4026.286</v>
      </c>
      <c r="F49" s="96">
        <v>7482.378</v>
      </c>
      <c r="G49" s="96">
        <v>12794.606</v>
      </c>
      <c r="H49" s="96">
        <v>3499.325</v>
      </c>
      <c r="I49" s="96">
        <v>1178.988</v>
      </c>
      <c r="J49" s="96">
        <v>582.88</v>
      </c>
      <c r="K49" s="96">
        <v>31348.371</v>
      </c>
    </row>
    <row r="50" spans="1:11" ht="15.75" hidden="1" thickTop="1">
      <c r="A50" s="40" t="str">
        <f>A16</f>
        <v>Σύνολο</v>
      </c>
      <c r="B50" s="41">
        <v>18553.765</v>
      </c>
      <c r="C50" s="41">
        <v>11071.387</v>
      </c>
      <c r="D50" s="41">
        <v>1541.793</v>
      </c>
      <c r="E50" s="41">
        <v>4026.286</v>
      </c>
      <c r="F50" s="41">
        <v>7482.378</v>
      </c>
      <c r="G50" s="41">
        <v>12794.606</v>
      </c>
      <c r="H50" s="41">
        <v>3499.325</v>
      </c>
      <c r="I50" s="41">
        <v>1178.988</v>
      </c>
      <c r="J50" s="41">
        <v>582.88</v>
      </c>
      <c r="K50" s="41">
        <v>31348.371</v>
      </c>
    </row>
    <row r="51" spans="1:11" ht="15.75" thickTop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45" customHeight="1">
      <c r="A52" s="25" t="s">
        <v>81</v>
      </c>
      <c r="B52" s="105" t="str">
        <f>B2</f>
        <v>Χώρες ΕΕ-27</v>
      </c>
      <c r="C52" s="105" t="str">
        <f aca="true" t="shared" si="0" ref="C52:K52">C35</f>
        <v>Χώρες 
Ζώνης Ευρώ</v>
      </c>
      <c r="D52" s="105" t="str">
        <f t="shared" si="0"/>
        <v>εκ των οποίων</v>
      </c>
      <c r="E52" s="105">
        <f t="shared" si="0"/>
        <v>0</v>
      </c>
      <c r="F52" s="105" t="str">
        <f t="shared" si="0"/>
        <v>Χώρες εκτός Ζώνης Ευρώ</v>
      </c>
      <c r="G52" s="105" t="str">
        <f t="shared" si="0"/>
        <v>Λοιπές Χώρες</v>
      </c>
      <c r="H52" s="105" t="str">
        <f t="shared" si="0"/>
        <v>εκ των οποίων</v>
      </c>
      <c r="I52" s="105">
        <f t="shared" si="0"/>
        <v>0</v>
      </c>
      <c r="J52" s="105">
        <f t="shared" si="0"/>
        <v>0</v>
      </c>
      <c r="K52" s="105" t="str">
        <f t="shared" si="0"/>
        <v>Σύνολο 
Έρ. Συνόρων</v>
      </c>
    </row>
    <row r="53" spans="1:11" ht="15">
      <c r="A53" s="25"/>
      <c r="B53" s="105">
        <f>B36</f>
        <v>0</v>
      </c>
      <c r="C53" s="105">
        <f aca="true" t="shared" si="1" ref="C53:K53">C36</f>
        <v>0</v>
      </c>
      <c r="D53" s="99" t="str">
        <f t="shared" si="1"/>
        <v>Γαλλία</v>
      </c>
      <c r="E53" s="99" t="str">
        <f t="shared" si="1"/>
        <v>Γερμανία</v>
      </c>
      <c r="F53" s="105">
        <f t="shared" si="1"/>
        <v>0</v>
      </c>
      <c r="G53" s="105">
        <f t="shared" si="1"/>
        <v>0</v>
      </c>
      <c r="H53" s="99" t="str">
        <f t="shared" si="1"/>
        <v>Ην. Βασίλειο</v>
      </c>
      <c r="I53" s="99" t="str">
        <f t="shared" si="1"/>
        <v>ΗΠΑ</v>
      </c>
      <c r="J53" s="99" t="str">
        <f t="shared" si="1"/>
        <v>Ρωσία</v>
      </c>
      <c r="K53" s="105">
        <f t="shared" si="1"/>
        <v>0</v>
      </c>
    </row>
    <row r="54" spans="1:11" ht="15">
      <c r="A54" s="29" t="s">
        <v>1</v>
      </c>
      <c r="B54" s="43">
        <f aca="true" t="shared" si="2" ref="B54:K54">_xlfn.IFERROR(B4/B20-1,"")</f>
        <v>0.4892552781097117</v>
      </c>
      <c r="C54" s="43">
        <f t="shared" si="2"/>
        <v>0.40560594520834425</v>
      </c>
      <c r="D54" s="43">
        <f t="shared" si="2"/>
        <v>0.9892789177152632</v>
      </c>
      <c r="E54" s="43">
        <f t="shared" si="2"/>
        <v>0.19176683115868332</v>
      </c>
      <c r="F54" s="43">
        <f t="shared" si="2"/>
        <v>0.7498324813168364</v>
      </c>
      <c r="G54" s="43">
        <f t="shared" si="2"/>
        <v>1.3723855814723782</v>
      </c>
      <c r="H54" s="43">
        <f t="shared" si="2"/>
        <v>0.782239131293401</v>
      </c>
      <c r="I54" s="43">
        <f t="shared" si="2"/>
        <v>0.4083201896842552</v>
      </c>
      <c r="J54" s="43">
        <f t="shared" si="2"/>
        <v>-0.45332863339617113</v>
      </c>
      <c r="K54" s="43">
        <f t="shared" si="2"/>
        <v>0.8614445860454081</v>
      </c>
    </row>
    <row r="55" spans="1:11" ht="15">
      <c r="A55" s="32" t="s">
        <v>2</v>
      </c>
      <c r="B55" s="44">
        <f aca="true" t="shared" si="3" ref="B55:K55">_xlfn.IFERROR(B5/B21-1,"")</f>
        <v>0.37061176631995196</v>
      </c>
      <c r="C55" s="44">
        <f t="shared" si="3"/>
        <v>0.46130721367594996</v>
      </c>
      <c r="D55" s="44">
        <f t="shared" si="3"/>
        <v>3.4769945463668925</v>
      </c>
      <c r="E55" s="44">
        <f t="shared" si="3"/>
        <v>-0.011847896293529003</v>
      </c>
      <c r="F55" s="44">
        <f t="shared" si="3"/>
        <v>0.2115024830532084</v>
      </c>
      <c r="G55" s="44">
        <f t="shared" si="3"/>
        <v>1.4321246809173287</v>
      </c>
      <c r="H55" s="44">
        <f t="shared" si="3"/>
        <v>0.7133796123944469</v>
      </c>
      <c r="I55" s="44">
        <f t="shared" si="3"/>
        <v>2.6506968923759313</v>
      </c>
      <c r="J55" s="44">
        <f t="shared" si="3"/>
        <v>-0.8464169806349947</v>
      </c>
      <c r="K55" s="44">
        <f t="shared" si="3"/>
        <v>0.806067196502239</v>
      </c>
    </row>
    <row r="56" spans="1:11" ht="15">
      <c r="A56" s="29" t="s">
        <v>3</v>
      </c>
      <c r="B56" s="43">
        <f aca="true" t="shared" si="4" ref="B56:K56">_xlfn.IFERROR(B6/B22-1,"")</f>
        <v>0.67619417823252</v>
      </c>
      <c r="C56" s="43">
        <f t="shared" si="4"/>
        <v>0.35208391029439134</v>
      </c>
      <c r="D56" s="43">
        <f t="shared" si="4"/>
        <v>-0.42918053392163036</v>
      </c>
      <c r="E56" s="43">
        <f t="shared" si="4"/>
        <v>-0.05898351948089886</v>
      </c>
      <c r="F56" s="43">
        <f t="shared" si="4"/>
        <v>1.595136352143677</v>
      </c>
      <c r="G56" s="43">
        <f t="shared" si="4"/>
        <v>0.5391365916727469</v>
      </c>
      <c r="H56" s="43">
        <f t="shared" si="4"/>
        <v>0.4035099168521441</v>
      </c>
      <c r="I56" s="43">
        <f t="shared" si="4"/>
        <v>1.3653862397396876</v>
      </c>
      <c r="J56" s="43">
        <f t="shared" si="4"/>
        <v>0.7610150602852424</v>
      </c>
      <c r="K56" s="43">
        <f t="shared" si="4"/>
        <v>0.6078724110129736</v>
      </c>
    </row>
    <row r="57" spans="1:11" ht="15">
      <c r="A57" s="32" t="s">
        <v>4</v>
      </c>
      <c r="B57" s="44">
        <f aca="true" t="shared" si="5" ref="B57:K57">_xlfn.IFERROR(B7/B23-1,"")</f>
        <v>0.32680500945437907</v>
      </c>
      <c r="C57" s="44">
        <f t="shared" si="5"/>
        <v>0.20728271086327954</v>
      </c>
      <c r="D57" s="44">
        <f t="shared" si="5"/>
        <v>0.1233704341606714</v>
      </c>
      <c r="E57" s="44">
        <f t="shared" si="5"/>
        <v>0.3324800783011479</v>
      </c>
      <c r="F57" s="44">
        <f t="shared" si="5"/>
        <v>0.7645908890788675</v>
      </c>
      <c r="G57" s="44">
        <f t="shared" si="5"/>
        <v>0.26409304980954507</v>
      </c>
      <c r="H57" s="44">
        <f t="shared" si="5"/>
        <v>-0.005363463608399899</v>
      </c>
      <c r="I57" s="44">
        <f t="shared" si="5"/>
        <v>0.8861259115285116</v>
      </c>
      <c r="J57" s="44">
        <f t="shared" si="5"/>
        <v>-0.8945061542747547</v>
      </c>
      <c r="K57" s="44">
        <f t="shared" si="5"/>
        <v>0.2998080554660747</v>
      </c>
    </row>
    <row r="58" spans="1:11" ht="15">
      <c r="A58" s="29" t="s">
        <v>5</v>
      </c>
      <c r="B58" s="43">
        <f aca="true" t="shared" si="6" ref="B58:K58">_xlfn.IFERROR(B8/B24-1,"")</f>
        <v>0.1270742607632438</v>
      </c>
      <c r="C58" s="43">
        <f t="shared" si="6"/>
        <v>0.09170725269506996</v>
      </c>
      <c r="D58" s="43">
        <f t="shared" si="6"/>
        <v>0.286286524427638</v>
      </c>
      <c r="E58" s="43">
        <f t="shared" si="6"/>
        <v>0.1739789591532117</v>
      </c>
      <c r="F58" s="43">
        <f t="shared" si="6"/>
        <v>0.27166280287315936</v>
      </c>
      <c r="G58" s="43">
        <f t="shared" si="6"/>
        <v>0.15844464421593907</v>
      </c>
      <c r="H58" s="43">
        <f t="shared" si="6"/>
        <v>-0.10218531823081922</v>
      </c>
      <c r="I58" s="43">
        <f t="shared" si="6"/>
        <v>0.6254262330819498</v>
      </c>
      <c r="J58" s="43" t="str">
        <f t="shared" si="6"/>
        <v/>
      </c>
      <c r="K58" s="43">
        <f t="shared" si="6"/>
        <v>0.13946851425466744</v>
      </c>
    </row>
    <row r="59" spans="1:11" ht="15">
      <c r="A59" s="32" t="s">
        <v>6</v>
      </c>
      <c r="B59" s="44">
        <f aca="true" t="shared" si="7" ref="B59:K59">_xlfn.IFERROR(B9/B25-1,"")</f>
        <v>0.16400133988393972</v>
      </c>
      <c r="C59" s="44">
        <f t="shared" si="7"/>
        <v>0.11242547120296909</v>
      </c>
      <c r="D59" s="44">
        <f t="shared" si="7"/>
        <v>0.05989913311610606</v>
      </c>
      <c r="E59" s="44">
        <f t="shared" si="7"/>
        <v>0.0004087482441736956</v>
      </c>
      <c r="F59" s="44">
        <f t="shared" si="7"/>
        <v>0.28849337082766735</v>
      </c>
      <c r="G59" s="44">
        <f t="shared" si="7"/>
        <v>0.20319968750246997</v>
      </c>
      <c r="H59" s="44">
        <f t="shared" si="7"/>
        <v>0.1047455032397564</v>
      </c>
      <c r="I59" s="44">
        <f t="shared" si="7"/>
        <v>0.388465927031463</v>
      </c>
      <c r="J59" s="44">
        <f t="shared" si="7"/>
        <v>0.26582351111703506</v>
      </c>
      <c r="K59" s="44">
        <f t="shared" si="7"/>
        <v>0.17887195628243435</v>
      </c>
    </row>
    <row r="60" spans="1:11" ht="15">
      <c r="A60" s="29" t="s">
        <v>7</v>
      </c>
      <c r="B60" s="43">
        <f aca="true" t="shared" si="8" ref="B60:E65">_xlfn.IFERROR(B10/B26-1,"")</f>
        <v>0.18684901690812938</v>
      </c>
      <c r="C60" s="43">
        <f t="shared" si="8"/>
        <v>0.11976537945072208</v>
      </c>
      <c r="D60" s="43">
        <f t="shared" si="8"/>
        <v>0.0053926779446216155</v>
      </c>
      <c r="E60" s="43">
        <f t="shared" si="8"/>
        <v>0.16058667368631996</v>
      </c>
      <c r="F60" s="43"/>
      <c r="G60" s="43">
        <f aca="true" t="shared" si="9" ref="G60:K65">_xlfn.IFERROR(G10/G26-1,"")</f>
        <v>0.10969600306474558</v>
      </c>
      <c r="H60" s="43">
        <f t="shared" si="9"/>
        <v>-0.01413946202537053</v>
      </c>
      <c r="I60" s="43">
        <f t="shared" si="9"/>
        <v>0.10563349767870922</v>
      </c>
      <c r="J60" s="43">
        <f t="shared" si="9"/>
        <v>0.5810951107672124</v>
      </c>
      <c r="K60" s="43">
        <f t="shared" si="9"/>
        <v>0.1575327743227115</v>
      </c>
    </row>
    <row r="61" spans="1:11" ht="15">
      <c r="A61" s="32" t="s">
        <v>8</v>
      </c>
      <c r="B61" s="44">
        <f t="shared" si="8"/>
        <v>0.06305132961247994</v>
      </c>
      <c r="C61" s="44">
        <f t="shared" si="8"/>
        <v>0.0178664075928594</v>
      </c>
      <c r="D61" s="44">
        <f t="shared" si="8"/>
        <v>-0.0374590924785575</v>
      </c>
      <c r="E61" s="44">
        <f t="shared" si="8"/>
        <v>-0.07101427926064419</v>
      </c>
      <c r="F61" s="44">
        <f>_xlfn.IFERROR(F11/F27-1,"")</f>
        <v>0.1434529196825689</v>
      </c>
      <c r="G61" s="44">
        <f t="shared" si="9"/>
        <v>0.18448604782343692</v>
      </c>
      <c r="H61" s="44">
        <f t="shared" si="9"/>
        <v>-0.05773029045766154</v>
      </c>
      <c r="I61" s="44">
        <f t="shared" si="9"/>
        <v>0.5026350693396375</v>
      </c>
      <c r="J61" s="44">
        <f t="shared" si="9"/>
        <v>-0.1419969817639981</v>
      </c>
      <c r="K61" s="44">
        <f t="shared" si="9"/>
        <v>0.10449165296881269</v>
      </c>
    </row>
    <row r="62" spans="1:11" ht="15">
      <c r="A62" s="29" t="s">
        <v>9</v>
      </c>
      <c r="B62" s="43">
        <f t="shared" si="8"/>
        <v>0.1088730250566523</v>
      </c>
      <c r="C62" s="43">
        <f t="shared" si="8"/>
        <v>0.08576401154071611</v>
      </c>
      <c r="D62" s="43">
        <f t="shared" si="8"/>
        <v>-0.0636710761787499</v>
      </c>
      <c r="E62" s="43">
        <f t="shared" si="8"/>
        <v>0.08042704830116687</v>
      </c>
      <c r="F62" s="43">
        <f>_xlfn.IFERROR(F12/F28-1,"")</f>
        <v>0.1525785044105643</v>
      </c>
      <c r="G62" s="43">
        <f t="shared" si="9"/>
        <v>0.15727580168509525</v>
      </c>
      <c r="H62" s="43">
        <f t="shared" si="9"/>
        <v>0.02547375408673047</v>
      </c>
      <c r="I62" s="43">
        <f t="shared" si="9"/>
        <v>-0.09749218827867112</v>
      </c>
      <c r="J62" s="43">
        <f t="shared" si="9"/>
        <v>0.03832015992995541</v>
      </c>
      <c r="K62" s="43">
        <f t="shared" si="9"/>
        <v>0.1274185723704402</v>
      </c>
    </row>
    <row r="63" spans="1:11" ht="15">
      <c r="A63" s="32" t="s">
        <v>10</v>
      </c>
      <c r="B63" s="44">
        <f t="shared" si="8"/>
        <v>0.11638117042649498</v>
      </c>
      <c r="C63" s="44">
        <f t="shared" si="8"/>
        <v>0.10670618156612766</v>
      </c>
      <c r="D63" s="44">
        <f t="shared" si="8"/>
        <v>-0.061773908234734054</v>
      </c>
      <c r="E63" s="44">
        <f t="shared" si="8"/>
        <v>0.1070792773855247</v>
      </c>
      <c r="F63" s="44">
        <f>_xlfn.IFERROR(F13/F29-1,"")</f>
        <v>0.1525221582846834</v>
      </c>
      <c r="G63" s="44">
        <f t="shared" si="9"/>
        <v>0.17323540464257814</v>
      </c>
      <c r="H63" s="44">
        <f t="shared" si="9"/>
        <v>0.17533964536896396</v>
      </c>
      <c r="I63" s="44">
        <f t="shared" si="9"/>
        <v>0.15057827350988884</v>
      </c>
      <c r="J63" s="44">
        <f t="shared" si="9"/>
        <v>-0.12262840067139524</v>
      </c>
      <c r="K63" s="44">
        <f t="shared" si="9"/>
        <v>0.14031334266333473</v>
      </c>
    </row>
    <row r="64" spans="1:11" ht="15">
      <c r="A64" s="29" t="s">
        <v>11</v>
      </c>
      <c r="B64" s="43">
        <f t="shared" si="8"/>
        <v>0.30552775558891754</v>
      </c>
      <c r="C64" s="43">
        <f t="shared" si="8"/>
        <v>0.534128231492113</v>
      </c>
      <c r="D64" s="43">
        <f t="shared" si="8"/>
        <v>-0.036321128046209905</v>
      </c>
      <c r="E64" s="43">
        <f t="shared" si="8"/>
        <v>1.0553665669927934</v>
      </c>
      <c r="F64" s="43">
        <f>_xlfn.IFERROR(F14/F30-1,"")</f>
        <v>-0.011937968539195709</v>
      </c>
      <c r="G64" s="43">
        <f t="shared" si="9"/>
        <v>0.24207480322233388</v>
      </c>
      <c r="H64" s="43">
        <f t="shared" si="9"/>
        <v>0.1470415429372982</v>
      </c>
      <c r="I64" s="43">
        <f t="shared" si="9"/>
        <v>0.49621662339949246</v>
      </c>
      <c r="J64" s="43">
        <f t="shared" si="9"/>
        <v>-0.7079354929237631</v>
      </c>
      <c r="K64" s="43">
        <f t="shared" si="9"/>
        <v>0.27538516592032747</v>
      </c>
    </row>
    <row r="65" spans="1:11" ht="15.75" thickBot="1">
      <c r="A65" s="93" t="s">
        <v>12</v>
      </c>
      <c r="B65" s="97">
        <f t="shared" si="8"/>
        <v>0.5410541678439664</v>
      </c>
      <c r="C65" s="97">
        <f t="shared" si="8"/>
        <v>0.4403397631530104</v>
      </c>
      <c r="D65" s="97">
        <f t="shared" si="8"/>
        <v>0.19067872501653116</v>
      </c>
      <c r="E65" s="97">
        <f t="shared" si="8"/>
        <v>0.872032485742954</v>
      </c>
      <c r="F65" s="97">
        <f>_xlfn.IFERROR(F15/F31-1,"")</f>
        <v>0.7838522247157949</v>
      </c>
      <c r="G65" s="97">
        <f t="shared" si="9"/>
        <v>0.17346027482074766</v>
      </c>
      <c r="H65" s="97">
        <f t="shared" si="9"/>
        <v>-0.30446727075987</v>
      </c>
      <c r="I65" s="97">
        <f t="shared" si="9"/>
        <v>-0.19399839327334678</v>
      </c>
      <c r="J65" s="97">
        <f t="shared" si="9"/>
        <v>2.2737309049914223</v>
      </c>
      <c r="K65" s="97">
        <f t="shared" si="9"/>
        <v>0.3196153839813516</v>
      </c>
    </row>
    <row r="66" spans="1:11" ht="15.75" thickTop="1">
      <c r="A66" s="37" t="str">
        <f>A16</f>
        <v>Σύνολο</v>
      </c>
      <c r="B66" s="45">
        <f aca="true" t="shared" si="10" ref="B66:K66">_xlfn.IFERROR(B16/B33-1,"")</f>
        <v>0.15569614433534085</v>
      </c>
      <c r="C66" s="45">
        <f t="shared" si="10"/>
        <v>0.11481030764011502</v>
      </c>
      <c r="D66" s="45">
        <f t="shared" si="10"/>
        <v>0.04174429620178688</v>
      </c>
      <c r="E66" s="45">
        <f t="shared" si="10"/>
        <v>0.0946357461977887</v>
      </c>
      <c r="F66" s="45">
        <f t="shared" si="10"/>
        <v>0.24361435038814583</v>
      </c>
      <c r="G66" s="45">
        <f t="shared" si="10"/>
        <v>0.20788182515640563</v>
      </c>
      <c r="H66" s="45">
        <f t="shared" si="10"/>
        <v>0.023722016744670338</v>
      </c>
      <c r="I66" s="45">
        <f t="shared" si="10"/>
        <v>0.2919517848235569</v>
      </c>
      <c r="J66" s="45">
        <f t="shared" si="10"/>
        <v>-0.009935961863369869</v>
      </c>
      <c r="K66" s="45">
        <f t="shared" si="10"/>
        <v>0.17602004670350113</v>
      </c>
    </row>
    <row r="67" spans="1:11" ht="15">
      <c r="A67" s="40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4.45" customHeight="1">
      <c r="A68" s="25" t="s">
        <v>80</v>
      </c>
      <c r="B68" s="106" t="str">
        <f>B2</f>
        <v>Χώρες ΕΕ-27</v>
      </c>
      <c r="C68" s="105" t="s">
        <v>79</v>
      </c>
      <c r="D68" s="105" t="s">
        <v>76</v>
      </c>
      <c r="E68" s="105">
        <v>0</v>
      </c>
      <c r="F68" s="105" t="s">
        <v>78</v>
      </c>
      <c r="G68" s="105" t="s">
        <v>77</v>
      </c>
      <c r="H68" s="105" t="s">
        <v>76</v>
      </c>
      <c r="I68" s="105">
        <v>0</v>
      </c>
      <c r="J68" s="105">
        <v>0</v>
      </c>
      <c r="K68" s="105" t="s">
        <v>75</v>
      </c>
    </row>
    <row r="69" spans="1:11" ht="15">
      <c r="A69" s="25"/>
      <c r="B69" s="107">
        <v>0</v>
      </c>
      <c r="C69" s="105">
        <v>0</v>
      </c>
      <c r="D69" s="99" t="s">
        <v>74</v>
      </c>
      <c r="E69" s="99" t="s">
        <v>73</v>
      </c>
      <c r="F69" s="105">
        <v>0</v>
      </c>
      <c r="G69" s="105">
        <v>0</v>
      </c>
      <c r="H69" s="99" t="s">
        <v>72</v>
      </c>
      <c r="I69" s="99" t="s">
        <v>71</v>
      </c>
      <c r="J69" s="99" t="s">
        <v>70</v>
      </c>
      <c r="K69" s="105">
        <v>0</v>
      </c>
    </row>
    <row r="70" spans="1:11" ht="15">
      <c r="A70" s="29" t="s">
        <v>1</v>
      </c>
      <c r="B70" s="43">
        <f aca="true" t="shared" si="11" ref="B70:K70">_xlfn.IFERROR(B4/B37-1,"")</f>
        <v>-0.14917002420954228</v>
      </c>
      <c r="C70" s="43">
        <f t="shared" si="11"/>
        <v>0.19448184913253264</v>
      </c>
      <c r="D70" s="43">
        <f t="shared" si="11"/>
        <v>1.7482085673103938</v>
      </c>
      <c r="E70" s="43">
        <f t="shared" si="11"/>
        <v>-0.045042369898444345</v>
      </c>
      <c r="F70" s="43">
        <f t="shared" si="11"/>
        <v>-0.5053064791878055</v>
      </c>
      <c r="G70" s="43">
        <f t="shared" si="11"/>
        <v>0.08620317767968388</v>
      </c>
      <c r="H70" s="43">
        <f t="shared" si="11"/>
        <v>0.5665142916261838</v>
      </c>
      <c r="I70" s="43">
        <f t="shared" si="11"/>
        <v>-0.3927856851164918</v>
      </c>
      <c r="J70" s="43">
        <f t="shared" si="11"/>
        <v>-0.8832068172782326</v>
      </c>
      <c r="K70" s="43">
        <f t="shared" si="11"/>
        <v>-0.037096513962151856</v>
      </c>
    </row>
    <row r="71" spans="1:11" ht="15">
      <c r="A71" s="32" t="s">
        <v>2</v>
      </c>
      <c r="B71" s="44"/>
      <c r="C71" s="44">
        <f aca="true" t="shared" si="12" ref="C71:K71">_xlfn.IFERROR(C5/C38-1,"")</f>
        <v>0.3143212758322611</v>
      </c>
      <c r="D71" s="44">
        <f t="shared" si="12"/>
        <v>2.2331268841276493</v>
      </c>
      <c r="E71" s="44">
        <f t="shared" si="12"/>
        <v>0.03257311071309932</v>
      </c>
      <c r="F71" s="44">
        <f t="shared" si="12"/>
        <v>-0.11880308917242877</v>
      </c>
      <c r="G71" s="44">
        <f t="shared" si="12"/>
        <v>0.13865744464004126</v>
      </c>
      <c r="H71" s="44">
        <f t="shared" si="12"/>
        <v>-0.2708435536528566</v>
      </c>
      <c r="I71" s="44">
        <f t="shared" si="12"/>
        <v>0.14955618715487362</v>
      </c>
      <c r="J71" s="44">
        <f t="shared" si="12"/>
        <v>-0.9084987783631681</v>
      </c>
      <c r="K71" s="44">
        <f t="shared" si="12"/>
        <v>0.13712983321129202</v>
      </c>
    </row>
    <row r="72" spans="1:11" ht="15">
      <c r="A72" s="29" t="s">
        <v>3</v>
      </c>
      <c r="B72" s="43">
        <f aca="true" t="shared" si="13" ref="B72:B81">_xlfn.IFERROR(B6/B39-1,"")</f>
        <v>-0.02666167893713356</v>
      </c>
      <c r="C72" s="43">
        <f aca="true" t="shared" si="14" ref="C72:K72">_xlfn.IFERROR(C6/C39-1,"")</f>
        <v>0.0032560198151219133</v>
      </c>
      <c r="D72" s="43">
        <f t="shared" si="14"/>
        <v>-0.46480978533388095</v>
      </c>
      <c r="E72" s="43">
        <f t="shared" si="14"/>
        <v>-0.25263303137629034</v>
      </c>
      <c r="F72" s="43">
        <f t="shared" si="14"/>
        <v>-0.06772909682726858</v>
      </c>
      <c r="G72" s="43">
        <f t="shared" si="14"/>
        <v>-0.2336400184213796</v>
      </c>
      <c r="H72" s="43">
        <f t="shared" si="14"/>
        <v>-0.037454987073344714</v>
      </c>
      <c r="I72" s="43">
        <f t="shared" si="14"/>
        <v>-0.1817885458045435</v>
      </c>
      <c r="J72" s="43">
        <f t="shared" si="14"/>
        <v>-0.7780036773917038</v>
      </c>
      <c r="K72" s="43">
        <f t="shared" si="14"/>
        <v>-0.13778138098425896</v>
      </c>
    </row>
    <row r="73" spans="1:11" ht="15">
      <c r="A73" s="32" t="s">
        <v>4</v>
      </c>
      <c r="B73" s="44">
        <f t="shared" si="13"/>
        <v>0.4851391662551048</v>
      </c>
      <c r="C73" s="44">
        <f aca="true" t="shared" si="15" ref="C73:K73">_xlfn.IFERROR(C7/C40-1,"")</f>
        <v>0.46713742272523895</v>
      </c>
      <c r="D73" s="44">
        <f t="shared" si="15"/>
        <v>0.5797062580596786</v>
      </c>
      <c r="E73" s="44">
        <f t="shared" si="15"/>
        <v>0.8659570287100489</v>
      </c>
      <c r="F73" s="44">
        <f t="shared" si="15"/>
        <v>0.5322533998112242</v>
      </c>
      <c r="G73" s="44">
        <f t="shared" si="15"/>
        <v>0.2919450711448519</v>
      </c>
      <c r="H73" s="44">
        <f t="shared" si="15"/>
        <v>0.9242535389926436</v>
      </c>
      <c r="I73" s="44">
        <f t="shared" si="15"/>
        <v>0.5485006987355956</v>
      </c>
      <c r="J73" s="44">
        <f t="shared" si="15"/>
        <v>-0.973720047114228</v>
      </c>
      <c r="K73" s="44">
        <f t="shared" si="15"/>
        <v>0.3976389724723446</v>
      </c>
    </row>
    <row r="74" spans="1:11" ht="15">
      <c r="A74" s="29" t="s">
        <v>5</v>
      </c>
      <c r="B74" s="43">
        <f t="shared" si="13"/>
        <v>0.0651045790366589</v>
      </c>
      <c r="C74" s="43">
        <f aca="true" t="shared" si="16" ref="C74:K74">_xlfn.IFERROR(C8/C41-1,"")</f>
        <v>0.09153820885963682</v>
      </c>
      <c r="D74" s="43">
        <f t="shared" si="16"/>
        <v>0.22389689570112536</v>
      </c>
      <c r="E74" s="43">
        <f t="shared" si="16"/>
        <v>0.07653428369704929</v>
      </c>
      <c r="F74" s="43">
        <f t="shared" si="16"/>
        <v>-0.01833125469362329</v>
      </c>
      <c r="G74" s="43">
        <f t="shared" si="16"/>
        <v>0.03507493253349625</v>
      </c>
      <c r="H74" s="43">
        <f t="shared" si="16"/>
        <v>0.06020201480051579</v>
      </c>
      <c r="I74" s="43">
        <f t="shared" si="16"/>
        <v>0.16786590947918278</v>
      </c>
      <c r="J74" s="43">
        <f t="shared" si="16"/>
        <v>-0.8860066128088275</v>
      </c>
      <c r="K74" s="43">
        <f t="shared" si="16"/>
        <v>0.05283548635161095</v>
      </c>
    </row>
    <row r="75" spans="1:11" ht="15">
      <c r="A75" s="32" t="s">
        <v>6</v>
      </c>
      <c r="B75" s="44">
        <f t="shared" si="13"/>
        <v>0.09993105905069122</v>
      </c>
      <c r="C75" s="44">
        <f aca="true" t="shared" si="17" ref="C75:K75">_xlfn.IFERROR(C9/C42-1,"")</f>
        <v>0.14645991833897476</v>
      </c>
      <c r="D75" s="44">
        <f t="shared" si="17"/>
        <v>-0.0060739180654462155</v>
      </c>
      <c r="E75" s="44">
        <f t="shared" si="17"/>
        <v>0.15795360771227696</v>
      </c>
      <c r="F75" s="44">
        <f t="shared" si="17"/>
        <v>0.014157638059581146</v>
      </c>
      <c r="G75" s="44">
        <f t="shared" si="17"/>
        <v>-0.023166656773847216</v>
      </c>
      <c r="H75" s="44">
        <f t="shared" si="17"/>
        <v>0.19898901625543552</v>
      </c>
      <c r="I75" s="44">
        <f t="shared" si="17"/>
        <v>0.5509242309484654</v>
      </c>
      <c r="J75" s="44">
        <f t="shared" si="17"/>
        <v>-0.9345157809056066</v>
      </c>
      <c r="K75" s="44">
        <f t="shared" si="17"/>
        <v>0.04875848186015941</v>
      </c>
    </row>
    <row r="76" spans="1:11" ht="15">
      <c r="A76" s="29" t="s">
        <v>7</v>
      </c>
      <c r="B76" s="43">
        <f t="shared" si="13"/>
        <v>0.150208970780084</v>
      </c>
      <c r="C76" s="43">
        <f aca="true" t="shared" si="18" ref="C76:K76">_xlfn.IFERROR(C10/C43-1,"")</f>
        <v>0.18071073651824876</v>
      </c>
      <c r="D76" s="43">
        <f t="shared" si="18"/>
        <v>0.3065969158265587</v>
      </c>
      <c r="E76" s="43">
        <f t="shared" si="18"/>
        <v>0.2677283648575013</v>
      </c>
      <c r="F76" s="43">
        <f t="shared" si="18"/>
        <v>0.10887265562704651</v>
      </c>
      <c r="G76" s="43">
        <f t="shared" si="18"/>
        <v>-0.03125990112953847</v>
      </c>
      <c r="H76" s="43">
        <f t="shared" si="18"/>
        <v>0.24466281268036982</v>
      </c>
      <c r="I76" s="43">
        <f t="shared" si="18"/>
        <v>0.20916355511792628</v>
      </c>
      <c r="J76" s="43">
        <f t="shared" si="18"/>
        <v>-0.9407826485505123</v>
      </c>
      <c r="K76" s="43">
        <f t="shared" si="18"/>
        <v>0.07673558309655548</v>
      </c>
    </row>
    <row r="77" spans="1:11" ht="15">
      <c r="A77" s="32" t="s">
        <v>8</v>
      </c>
      <c r="B77" s="44">
        <f t="shared" si="13"/>
        <v>-0.03676182170272968</v>
      </c>
      <c r="C77" s="44">
        <f aca="true" t="shared" si="19" ref="C77:K77">_xlfn.IFERROR(C11/C44-1,"")</f>
        <v>0.08988060689367172</v>
      </c>
      <c r="D77" s="44">
        <f t="shared" si="19"/>
        <v>0.17852198914814998</v>
      </c>
      <c r="E77" s="44">
        <f t="shared" si="19"/>
        <v>0.06992167413831396</v>
      </c>
      <c r="F77" s="44">
        <f t="shared" si="19"/>
        <v>-0.1864909477904455</v>
      </c>
      <c r="G77" s="44">
        <f t="shared" si="19"/>
        <v>-0.0506354977749901</v>
      </c>
      <c r="H77" s="44">
        <f t="shared" si="19"/>
        <v>0.24143905261152843</v>
      </c>
      <c r="I77" s="44">
        <f t="shared" si="19"/>
        <v>0.04138110596189226</v>
      </c>
      <c r="J77" s="44">
        <f t="shared" si="19"/>
        <v>-0.9541094598715267</v>
      </c>
      <c r="K77" s="44">
        <f t="shared" si="19"/>
        <v>-0.04188599169334761</v>
      </c>
    </row>
    <row r="78" spans="1:11" ht="15">
      <c r="A78" s="29" t="s">
        <v>9</v>
      </c>
      <c r="B78" s="43">
        <f t="shared" si="13"/>
        <v>-0.01789711437607655</v>
      </c>
      <c r="C78" s="43">
        <f aca="true" t="shared" si="20" ref="C78:K78">_xlfn.IFERROR(C12/C45-1,"")</f>
        <v>0.1803151509717258</v>
      </c>
      <c r="D78" s="43">
        <f t="shared" si="20"/>
        <v>-0.07181160399362763</v>
      </c>
      <c r="E78" s="43">
        <f t="shared" si="20"/>
        <v>0.20250939960438963</v>
      </c>
      <c r="F78" s="43">
        <f t="shared" si="20"/>
        <v>-0.2440671914244661</v>
      </c>
      <c r="G78" s="43">
        <f t="shared" si="20"/>
        <v>0.045005704945909386</v>
      </c>
      <c r="H78" s="43">
        <f t="shared" si="20"/>
        <v>0.3223260744484495</v>
      </c>
      <c r="I78" s="43">
        <f t="shared" si="20"/>
        <v>-0.12760554977804295</v>
      </c>
      <c r="J78" s="43">
        <f t="shared" si="20"/>
        <v>-0.9440047801459355</v>
      </c>
      <c r="K78" s="43">
        <f t="shared" si="20"/>
        <v>0.005917012847720615</v>
      </c>
    </row>
    <row r="79" spans="1:11" ht="15">
      <c r="A79" s="32" t="s">
        <v>10</v>
      </c>
      <c r="B79" s="44">
        <f t="shared" si="13"/>
        <v>0.07153981974114343</v>
      </c>
      <c r="C79" s="44">
        <f aca="true" t="shared" si="21" ref="C79:K79">_xlfn.IFERROR(C13/C46-1,"")</f>
        <v>0.21021903303524803</v>
      </c>
      <c r="D79" s="44">
        <f t="shared" si="21"/>
        <v>0.20188233328820204</v>
      </c>
      <c r="E79" s="44">
        <f t="shared" si="21"/>
        <v>0.15545309574090926</v>
      </c>
      <c r="F79" s="44">
        <f t="shared" si="21"/>
        <v>-0.24060071590397658</v>
      </c>
      <c r="G79" s="44">
        <f t="shared" si="21"/>
        <v>0.2258790314761281</v>
      </c>
      <c r="H79" s="44">
        <f t="shared" si="21"/>
        <v>1.1527007953672421</v>
      </c>
      <c r="I79" s="44">
        <f t="shared" si="21"/>
        <v>0.2917857191277071</v>
      </c>
      <c r="J79" s="44">
        <f t="shared" si="21"/>
        <v>-0.9643501780364938</v>
      </c>
      <c r="K79" s="44">
        <f t="shared" si="21"/>
        <v>0.13333689904361612</v>
      </c>
    </row>
    <row r="80" spans="1:11" ht="15">
      <c r="A80" s="29" t="s">
        <v>11</v>
      </c>
      <c r="B80" s="43">
        <f t="shared" si="13"/>
        <v>0.1352987906188161</v>
      </c>
      <c r="C80" s="43">
        <f aca="true" t="shared" si="22" ref="C80:K80">_xlfn.IFERROR(C14/C47-1,"")</f>
        <v>0.5309776452654857</v>
      </c>
      <c r="D80" s="43">
        <f t="shared" si="22"/>
        <v>0.7519565180236489</v>
      </c>
      <c r="E80" s="43">
        <f t="shared" si="22"/>
        <v>0.9106954366486528</v>
      </c>
      <c r="F80" s="43">
        <f t="shared" si="22"/>
        <v>-0.2709718591921665</v>
      </c>
      <c r="G80" s="43">
        <f t="shared" si="22"/>
        <v>0.09159098049873049</v>
      </c>
      <c r="H80" s="43">
        <f t="shared" si="22"/>
        <v>0.052091522658489486</v>
      </c>
      <c r="I80" s="43">
        <f t="shared" si="22"/>
        <v>1.3643581092277866</v>
      </c>
      <c r="J80" s="43">
        <f t="shared" si="22"/>
        <v>-0.9888282377930178</v>
      </c>
      <c r="K80" s="43">
        <f t="shared" si="22"/>
        <v>0.11465102102656033</v>
      </c>
    </row>
    <row r="81" spans="1:11" ht="15.75" thickBot="1">
      <c r="A81" s="93" t="s">
        <v>12</v>
      </c>
      <c r="B81" s="97">
        <f t="shared" si="13"/>
        <v>0.15169557787527665</v>
      </c>
      <c r="C81" s="97">
        <f aca="true" t="shared" si="23" ref="C81:K81">_xlfn.IFERROR(C15/C48-1,"")</f>
        <v>0.19902620146954786</v>
      </c>
      <c r="D81" s="97">
        <f t="shared" si="23"/>
        <v>0.6809403701891781</v>
      </c>
      <c r="E81" s="97">
        <f t="shared" si="23"/>
        <v>0.7801797182475456</v>
      </c>
      <c r="F81" s="97">
        <f t="shared" si="23"/>
        <v>0.06951659297360546</v>
      </c>
      <c r="G81" s="97">
        <f t="shared" si="23"/>
        <v>0.0690861261437985</v>
      </c>
      <c r="H81" s="97">
        <f t="shared" si="23"/>
        <v>0.8837193705816984</v>
      </c>
      <c r="I81" s="97">
        <f t="shared" si="23"/>
        <v>0.2504547889616431</v>
      </c>
      <c r="J81" s="97">
        <f t="shared" si="23"/>
        <v>-0.7976905952910052</v>
      </c>
      <c r="K81" s="97">
        <f t="shared" si="23"/>
        <v>0.10591864931168482</v>
      </c>
    </row>
    <row r="82" spans="1:11" ht="15.75" thickTop="1">
      <c r="A82" s="37" t="str">
        <f>A16</f>
        <v>Σύνολο</v>
      </c>
      <c r="B82" s="45">
        <f aca="true" t="shared" si="24" ref="B82:K82">_xlfn.IFERROR(B16/B50-1,"")</f>
        <v>0.05859526202340626</v>
      </c>
      <c r="C82" s="45">
        <f t="shared" si="24"/>
        <v>0.16806389586846704</v>
      </c>
      <c r="D82" s="45">
        <f t="shared" si="24"/>
        <v>0.1875669343667148</v>
      </c>
      <c r="E82" s="45">
        <f t="shared" si="24"/>
        <v>0.18328290261229063</v>
      </c>
      <c r="F82" s="45">
        <f t="shared" si="24"/>
        <v>-0.10338126598145392</v>
      </c>
      <c r="G82" s="45">
        <f t="shared" si="24"/>
        <v>0.023417760390902265</v>
      </c>
      <c r="H82" s="45">
        <f t="shared" si="24"/>
        <v>0.3121547935398743</v>
      </c>
      <c r="I82" s="45">
        <f t="shared" si="24"/>
        <v>0.19299094095025549</v>
      </c>
      <c r="J82" s="45">
        <f t="shared" si="24"/>
        <v>-0.9387169730686579</v>
      </c>
      <c r="K82" s="45">
        <f t="shared" si="24"/>
        <v>0.04423782464803683</v>
      </c>
    </row>
    <row r="83" spans="1:21" s="22" customFormat="1" ht="12">
      <c r="A83" s="47" t="s">
        <v>69</v>
      </c>
      <c r="B83" s="20"/>
      <c r="C83" s="20"/>
      <c r="D83" s="20"/>
      <c r="E83" s="21"/>
      <c r="F83" s="21"/>
      <c r="G83" s="21"/>
      <c r="H83" s="21"/>
      <c r="I83" s="21"/>
      <c r="J83" s="21"/>
      <c r="K83" s="98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s="22" customFormat="1" ht="12">
      <c r="A84" s="47" t="s">
        <v>33</v>
      </c>
      <c r="B84" s="20"/>
      <c r="C84" s="20"/>
      <c r="D84" s="20"/>
      <c r="E84" s="21"/>
      <c r="F84" s="21"/>
      <c r="G84" s="21"/>
      <c r="H84" s="21"/>
      <c r="I84" s="21"/>
      <c r="J84" s="21"/>
      <c r="K84" s="98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11" ht="15">
      <c r="A85" s="13"/>
      <c r="B85" s="13"/>
      <c r="C85" s="13"/>
      <c r="D85" s="13"/>
      <c r="E85" s="14"/>
      <c r="F85" s="14"/>
      <c r="G85" s="9"/>
      <c r="H85" s="9"/>
      <c r="I85" s="15"/>
      <c r="J85" s="9"/>
      <c r="K85" s="10"/>
    </row>
    <row r="86" spans="1:11" ht="15">
      <c r="A86" s="13"/>
      <c r="B86" s="13"/>
      <c r="C86" s="13"/>
      <c r="D86" s="13"/>
      <c r="E86" s="14"/>
      <c r="F86" s="14"/>
      <c r="G86" s="9"/>
      <c r="H86" s="9"/>
      <c r="I86" s="15"/>
      <c r="J86" s="9"/>
      <c r="K86" s="10"/>
    </row>
    <row r="87" spans="1:11" ht="15">
      <c r="A87" s="12"/>
      <c r="E87" s="9"/>
      <c r="F87" s="9"/>
      <c r="G87" s="9"/>
      <c r="H87" s="9"/>
      <c r="I87" s="9"/>
      <c r="J87" s="9"/>
      <c r="K87" s="10"/>
    </row>
    <row r="88" spans="1:11" ht="15">
      <c r="A88" s="12"/>
      <c r="E88" s="9"/>
      <c r="F88" s="9"/>
      <c r="G88" s="9"/>
      <c r="H88" s="9"/>
      <c r="I88" s="9"/>
      <c r="J88" s="9"/>
      <c r="K88" s="10"/>
    </row>
    <row r="90" spans="2:3" ht="15">
      <c r="B90" s="16"/>
      <c r="C90" s="16"/>
    </row>
    <row r="91" spans="2:3" ht="15">
      <c r="B91" s="8"/>
      <c r="C91" s="8"/>
    </row>
    <row r="92" spans="2:3" ht="15">
      <c r="B92" s="8"/>
      <c r="C92" s="8"/>
    </row>
    <row r="93" spans="2:3" ht="15">
      <c r="B93" s="8"/>
      <c r="C93" s="8"/>
    </row>
    <row r="94" spans="2:3" ht="15">
      <c r="B94" s="8"/>
      <c r="C94" s="8"/>
    </row>
  </sheetData>
  <mergeCells count="35">
    <mergeCell ref="B18:B19"/>
    <mergeCell ref="G2:G3"/>
    <mergeCell ref="H2:J2"/>
    <mergeCell ref="K2:K3"/>
    <mergeCell ref="B2:B3"/>
    <mergeCell ref="C2:C3"/>
    <mergeCell ref="D2:E2"/>
    <mergeCell ref="F2:F3"/>
    <mergeCell ref="C18:C19"/>
    <mergeCell ref="D18:E18"/>
    <mergeCell ref="F18:F19"/>
    <mergeCell ref="G18:G19"/>
    <mergeCell ref="H18:J18"/>
    <mergeCell ref="K18:K19"/>
    <mergeCell ref="B35:B36"/>
    <mergeCell ref="C35:C36"/>
    <mergeCell ref="D35:E35"/>
    <mergeCell ref="F35:F36"/>
    <mergeCell ref="G35:G36"/>
    <mergeCell ref="G68:G69"/>
    <mergeCell ref="H35:J35"/>
    <mergeCell ref="K35:K36"/>
    <mergeCell ref="H52:J52"/>
    <mergeCell ref="H68:J68"/>
    <mergeCell ref="K68:K69"/>
    <mergeCell ref="K52:K53"/>
    <mergeCell ref="G52:G53"/>
    <mergeCell ref="B52:B53"/>
    <mergeCell ref="B68:B69"/>
    <mergeCell ref="C68:C69"/>
    <mergeCell ref="D68:E68"/>
    <mergeCell ref="F68:F69"/>
    <mergeCell ref="C52:C53"/>
    <mergeCell ref="D52:E52"/>
    <mergeCell ref="F52:F53"/>
  </mergeCells>
  <conditionalFormatting sqref="B17:K17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597" verticalDpi="597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65EF9-F2B7-49D6-9735-5F7FF82EBB4D}">
  <dimension ref="A1:N95"/>
  <sheetViews>
    <sheetView showGridLines="0" workbookViewId="0" topLeftCell="A1"/>
  </sheetViews>
  <sheetFormatPr defaultColWidth="9.140625" defaultRowHeight="15"/>
  <cols>
    <col min="1" max="1" width="12.8515625" style="9" customWidth="1"/>
    <col min="2" max="6" width="12.8515625" style="12" customWidth="1"/>
    <col min="7" max="7" width="14.8515625" style="12" customWidth="1"/>
    <col min="8" max="10" width="12.8515625" style="12" customWidth="1"/>
    <col min="11" max="11" width="12.8515625" style="17" customWidth="1"/>
    <col min="12" max="12" width="12.8515625" style="9" customWidth="1"/>
    <col min="13" max="13" width="12.8515625" style="10" customWidth="1"/>
  </cols>
  <sheetData>
    <row r="1" spans="1:11" ht="15">
      <c r="A1" s="24" t="s">
        <v>85</v>
      </c>
      <c r="B1" s="24"/>
      <c r="C1" s="10"/>
      <c r="D1" s="10"/>
      <c r="E1" s="10"/>
      <c r="F1" s="10"/>
      <c r="G1" s="10"/>
      <c r="H1" s="10"/>
      <c r="I1" s="10"/>
      <c r="J1" s="10"/>
      <c r="K1" s="10"/>
    </row>
    <row r="2" spans="1:13" ht="14.45" customHeight="1">
      <c r="A2" s="25">
        <v>2023</v>
      </c>
      <c r="B2" s="106" t="s">
        <v>82</v>
      </c>
      <c r="C2" s="105" t="s">
        <v>79</v>
      </c>
      <c r="D2" s="105" t="s">
        <v>76</v>
      </c>
      <c r="E2" s="105"/>
      <c r="F2" s="105" t="s">
        <v>78</v>
      </c>
      <c r="G2" s="105" t="s">
        <v>77</v>
      </c>
      <c r="H2" s="105" t="s">
        <v>76</v>
      </c>
      <c r="I2" s="105"/>
      <c r="J2" s="105"/>
      <c r="K2" s="105" t="s">
        <v>75</v>
      </c>
      <c r="L2" s="105" t="s">
        <v>84</v>
      </c>
      <c r="M2" s="105" t="s">
        <v>0</v>
      </c>
    </row>
    <row r="3" spans="1:13" ht="15">
      <c r="A3" s="25"/>
      <c r="B3" s="107"/>
      <c r="C3" s="105"/>
      <c r="D3" s="99" t="s">
        <v>74</v>
      </c>
      <c r="E3" s="99" t="s">
        <v>73</v>
      </c>
      <c r="F3" s="105"/>
      <c r="G3" s="105"/>
      <c r="H3" s="99" t="s">
        <v>72</v>
      </c>
      <c r="I3" s="99" t="s">
        <v>71</v>
      </c>
      <c r="J3" s="99" t="s">
        <v>70</v>
      </c>
      <c r="K3" s="105"/>
      <c r="L3" s="105"/>
      <c r="M3" s="105"/>
    </row>
    <row r="4" spans="1:13" ht="15">
      <c r="A4" s="29" t="s">
        <v>1</v>
      </c>
      <c r="B4" s="30">
        <v>95.0805290618008</v>
      </c>
      <c r="C4" s="30">
        <v>80.74828825256</v>
      </c>
      <c r="D4" s="30">
        <v>12.0551314341262</v>
      </c>
      <c r="E4" s="30">
        <v>22.2752083373618</v>
      </c>
      <c r="F4" s="30">
        <v>14.3322408092407</v>
      </c>
      <c r="G4" s="30">
        <v>128.867926111954</v>
      </c>
      <c r="H4" s="30">
        <v>20.2135210758209</v>
      </c>
      <c r="I4" s="30">
        <v>8.14366882599951</v>
      </c>
      <c r="J4" s="30">
        <v>0.385422427988033</v>
      </c>
      <c r="K4" s="30">
        <v>223.948455173755</v>
      </c>
      <c r="L4" s="30">
        <v>0.27148313077067</v>
      </c>
      <c r="M4" s="30">
        <v>224.219938304526</v>
      </c>
    </row>
    <row r="5" spans="1:13" ht="15">
      <c r="A5" s="32" t="s">
        <v>2</v>
      </c>
      <c r="B5" s="33">
        <v>102.77647121596</v>
      </c>
      <c r="C5" s="33">
        <v>87.1184007671918</v>
      </c>
      <c r="D5" s="33">
        <v>32.5281772932684</v>
      </c>
      <c r="E5" s="33">
        <v>17.6268334824349</v>
      </c>
      <c r="F5" s="33">
        <v>15.658070448768</v>
      </c>
      <c r="G5" s="33">
        <v>137.899035578828</v>
      </c>
      <c r="H5" s="33">
        <v>17.6026059567706</v>
      </c>
      <c r="I5" s="33">
        <v>20.300672970669</v>
      </c>
      <c r="J5" s="33">
        <v>0.620878884226665</v>
      </c>
      <c r="K5" s="33">
        <v>240.675506794788</v>
      </c>
      <c r="L5" s="33">
        <v>0.38116095233194</v>
      </c>
      <c r="M5" s="33">
        <v>241.05666774712</v>
      </c>
    </row>
    <row r="6" spans="1:13" ht="15">
      <c r="A6" s="29" t="s">
        <v>3</v>
      </c>
      <c r="B6" s="30">
        <v>120.829991401005</v>
      </c>
      <c r="C6" s="30">
        <v>99.034136121409</v>
      </c>
      <c r="D6" s="30">
        <v>13.2926115521471</v>
      </c>
      <c r="E6" s="30">
        <v>23.4222224790048</v>
      </c>
      <c r="F6" s="30">
        <v>21.7958552795963</v>
      </c>
      <c r="G6" s="30">
        <v>142.831532332013</v>
      </c>
      <c r="H6" s="30">
        <v>17.1254620663104</v>
      </c>
      <c r="I6" s="30">
        <v>38.5155440745345</v>
      </c>
      <c r="J6" s="30">
        <v>2.17802787897524</v>
      </c>
      <c r="K6" s="30">
        <v>263.661523733019</v>
      </c>
      <c r="L6" s="30">
        <v>3.93446448310887</v>
      </c>
      <c r="M6" s="30">
        <v>267.595988216127</v>
      </c>
    </row>
    <row r="7" spans="1:13" ht="15">
      <c r="A7" s="32" t="s">
        <v>4</v>
      </c>
      <c r="B7" s="33">
        <v>385.194502649856</v>
      </c>
      <c r="C7" s="33">
        <v>326.266147886712</v>
      </c>
      <c r="D7" s="33">
        <v>69.0961518072816</v>
      </c>
      <c r="E7" s="33">
        <v>117.342480686249</v>
      </c>
      <c r="F7" s="33">
        <v>58.9283547631435</v>
      </c>
      <c r="G7" s="33">
        <v>338.420143843997</v>
      </c>
      <c r="H7" s="33">
        <v>81.9711218515414</v>
      </c>
      <c r="I7" s="33">
        <v>71.1817881805742</v>
      </c>
      <c r="J7" s="33">
        <v>0.777295686209585</v>
      </c>
      <c r="K7" s="33">
        <v>723.614646493852</v>
      </c>
      <c r="L7" s="33">
        <v>37.5295422469534</v>
      </c>
      <c r="M7" s="33">
        <v>761.144188740806</v>
      </c>
    </row>
    <row r="8" spans="1:13" ht="15">
      <c r="A8" s="29" t="s">
        <v>5</v>
      </c>
      <c r="B8" s="30">
        <v>997.247411598974</v>
      </c>
      <c r="C8" s="30">
        <v>871.075655692982</v>
      </c>
      <c r="D8" s="30">
        <v>160.7194284288</v>
      </c>
      <c r="E8" s="30">
        <v>417.407506840558</v>
      </c>
      <c r="F8" s="30">
        <v>126.171755905992</v>
      </c>
      <c r="G8" s="30">
        <v>678.945512566762</v>
      </c>
      <c r="H8" s="30">
        <v>262.309767472356</v>
      </c>
      <c r="I8" s="30">
        <v>159.150993617736</v>
      </c>
      <c r="J8" s="30">
        <v>3.99828309035907</v>
      </c>
      <c r="K8" s="30">
        <v>1676.19292416574</v>
      </c>
      <c r="L8" s="30">
        <v>71.9334439898313</v>
      </c>
      <c r="M8" s="30">
        <v>1748.12636815557</v>
      </c>
    </row>
    <row r="9" spans="1:13" ht="15">
      <c r="A9" s="32" t="s">
        <v>6</v>
      </c>
      <c r="B9" s="33">
        <v>1657.12930186163</v>
      </c>
      <c r="C9" s="33">
        <v>1341.99474492847</v>
      </c>
      <c r="D9" s="33">
        <v>178.045670182831</v>
      </c>
      <c r="E9" s="33">
        <v>533.334239865702</v>
      </c>
      <c r="F9" s="33">
        <v>315.134556933166</v>
      </c>
      <c r="G9" s="33">
        <v>1207.15911417572</v>
      </c>
      <c r="H9" s="33">
        <v>457.2681098115</v>
      </c>
      <c r="I9" s="33">
        <v>216.922326578248</v>
      </c>
      <c r="J9" s="33">
        <v>7.59650578976528</v>
      </c>
      <c r="K9" s="33">
        <v>2864.28841603735</v>
      </c>
      <c r="L9" s="33">
        <v>66.3852621088638</v>
      </c>
      <c r="M9" s="33">
        <v>2930.67367814622</v>
      </c>
    </row>
    <row r="10" spans="1:13" ht="15">
      <c r="A10" s="29" t="s">
        <v>7</v>
      </c>
      <c r="B10" s="30">
        <v>2291.94749291477</v>
      </c>
      <c r="C10" s="30">
        <v>1747.05299155303</v>
      </c>
      <c r="D10" s="30">
        <v>322.002152599722</v>
      </c>
      <c r="E10" s="30">
        <v>581.379595166301</v>
      </c>
      <c r="F10" s="30">
        <v>544.894501361741</v>
      </c>
      <c r="G10" s="30">
        <v>1779.75710150952</v>
      </c>
      <c r="H10" s="30">
        <v>764.344451128625</v>
      </c>
      <c r="I10" s="30">
        <v>214.415744084367</v>
      </c>
      <c r="J10" s="30">
        <v>6.26050359390015</v>
      </c>
      <c r="K10" s="30">
        <v>4071.70459442429</v>
      </c>
      <c r="L10" s="30">
        <v>74.4406781560642</v>
      </c>
      <c r="M10" s="30">
        <v>4146.15527258035</v>
      </c>
    </row>
    <row r="11" spans="1:13" ht="15">
      <c r="A11" s="32" t="s">
        <v>8</v>
      </c>
      <c r="B11" s="33">
        <v>2539.75796952676</v>
      </c>
      <c r="C11" s="33">
        <v>1994.58016285267</v>
      </c>
      <c r="D11" s="33">
        <v>379.702175152552</v>
      </c>
      <c r="E11" s="33">
        <v>625.593012744861</v>
      </c>
      <c r="F11" s="33">
        <v>545.177806674088</v>
      </c>
      <c r="G11" s="33">
        <v>1725.46358761409</v>
      </c>
      <c r="H11" s="33">
        <v>755.004713478914</v>
      </c>
      <c r="I11" s="33">
        <v>188.69063838999</v>
      </c>
      <c r="J11" s="33">
        <v>3.1710422764268</v>
      </c>
      <c r="K11" s="33">
        <v>4265.22155714085</v>
      </c>
      <c r="L11" s="33">
        <v>85.5283797235363</v>
      </c>
      <c r="M11" s="33">
        <v>4350.74993686438</v>
      </c>
    </row>
    <row r="12" spans="1:13" ht="15">
      <c r="A12" s="29" t="s">
        <v>9</v>
      </c>
      <c r="B12" s="30">
        <v>1826.2344671082</v>
      </c>
      <c r="C12" s="30">
        <v>1470.62532778438</v>
      </c>
      <c r="D12" s="30">
        <v>154.355619063103</v>
      </c>
      <c r="E12" s="30">
        <v>619.73328292741</v>
      </c>
      <c r="F12" s="30">
        <v>355.609139323817</v>
      </c>
      <c r="G12" s="30">
        <v>1354.4484515955</v>
      </c>
      <c r="H12" s="30">
        <v>654.465571470232</v>
      </c>
      <c r="I12" s="30">
        <v>177.65655341524</v>
      </c>
      <c r="J12" s="30">
        <v>1.26561170963022</v>
      </c>
      <c r="K12" s="30">
        <v>3180.6829187037</v>
      </c>
      <c r="L12" s="30">
        <v>75.447165694879</v>
      </c>
      <c r="M12" s="30">
        <v>3256.13008439858</v>
      </c>
    </row>
    <row r="13" spans="1:13" ht="15">
      <c r="A13" s="32" t="s">
        <v>10</v>
      </c>
      <c r="B13" s="33">
        <v>920.928509187133</v>
      </c>
      <c r="C13" s="33">
        <v>797.081671173428</v>
      </c>
      <c r="D13" s="33">
        <v>98.3011045018874</v>
      </c>
      <c r="E13" s="33">
        <v>430.852452627077</v>
      </c>
      <c r="F13" s="33">
        <v>123.846838013705</v>
      </c>
      <c r="G13" s="33">
        <v>694.59333786196</v>
      </c>
      <c r="H13" s="33">
        <v>311.265308074437</v>
      </c>
      <c r="I13" s="33">
        <v>101.981512744365</v>
      </c>
      <c r="J13" s="33">
        <v>1.89228785685208</v>
      </c>
      <c r="K13" s="33">
        <v>1615.52184704909</v>
      </c>
      <c r="L13" s="33">
        <v>77.3634269214325</v>
      </c>
      <c r="M13" s="33">
        <v>1692.88527397052</v>
      </c>
    </row>
    <row r="14" spans="1:13" ht="15">
      <c r="A14" s="29" t="s">
        <v>11</v>
      </c>
      <c r="B14" s="30">
        <v>178.211479181337</v>
      </c>
      <c r="C14" s="30">
        <v>140.761143661646</v>
      </c>
      <c r="D14" s="30">
        <v>10.0564340383279</v>
      </c>
      <c r="E14" s="30">
        <v>44.8270040389437</v>
      </c>
      <c r="F14" s="30">
        <v>37.4503355196903</v>
      </c>
      <c r="G14" s="30">
        <v>195.374873828136</v>
      </c>
      <c r="H14" s="30">
        <v>19.318052590685</v>
      </c>
      <c r="I14" s="30">
        <v>65.0655692327322</v>
      </c>
      <c r="J14" s="30">
        <v>0.0453734081113409</v>
      </c>
      <c r="K14" s="30">
        <v>373.586353009473</v>
      </c>
      <c r="L14" s="30">
        <v>27.4873941645566</v>
      </c>
      <c r="M14" s="30">
        <v>401.073747174029</v>
      </c>
    </row>
    <row r="15" spans="1:14" ht="15.75" thickBot="1">
      <c r="A15" s="93" t="s">
        <v>12</v>
      </c>
      <c r="B15" s="94">
        <v>161.136222277203</v>
      </c>
      <c r="C15" s="94">
        <v>131.407746934637</v>
      </c>
      <c r="D15" s="94">
        <v>12.3944786719333</v>
      </c>
      <c r="E15" s="94">
        <v>52.8723754376286</v>
      </c>
      <c r="F15" s="94">
        <v>29.728475342566</v>
      </c>
      <c r="G15" s="94">
        <v>172.157264769689</v>
      </c>
      <c r="H15" s="94">
        <v>21.0919341932161</v>
      </c>
      <c r="I15" s="94">
        <v>23.4364943375701</v>
      </c>
      <c r="J15" s="94">
        <v>1.34114848371473</v>
      </c>
      <c r="K15" s="94">
        <v>333.293487046893</v>
      </c>
      <c r="L15" s="94">
        <v>10.8570130139453</v>
      </c>
      <c r="M15" s="94">
        <v>344.150500060838</v>
      </c>
      <c r="N15" s="101"/>
    </row>
    <row r="16" spans="1:13" ht="15.75" thickTop="1">
      <c r="A16" s="35" t="s">
        <v>0</v>
      </c>
      <c r="B16" s="36">
        <v>11158.3044889449</v>
      </c>
      <c r="C16" s="36">
        <v>9058.91353235934</v>
      </c>
      <c r="D16" s="36">
        <v>1425.37856408662</v>
      </c>
      <c r="E16" s="36">
        <v>3563.79941962608</v>
      </c>
      <c r="F16" s="36">
        <v>2099.39095658555</v>
      </c>
      <c r="G16" s="36">
        <v>8591.51475757526</v>
      </c>
      <c r="H16" s="36">
        <v>3307.81420312899</v>
      </c>
      <c r="I16" s="36">
        <v>1367.6463875012</v>
      </c>
      <c r="J16" s="36">
        <v>32.7596674993895</v>
      </c>
      <c r="K16" s="36">
        <v>19749.8192465202</v>
      </c>
      <c r="L16" s="36">
        <v>709.71637113526</v>
      </c>
      <c r="M16" s="36">
        <v>20459.5356176554</v>
      </c>
    </row>
    <row r="17" spans="1:11" ht="15">
      <c r="A17" s="7"/>
      <c r="B17" s="100"/>
      <c r="C17" s="100"/>
      <c r="D17" s="100"/>
      <c r="E17" s="100"/>
      <c r="F17" s="100"/>
      <c r="G17" s="100"/>
      <c r="H17" s="100"/>
      <c r="I17" s="100"/>
      <c r="J17" s="100"/>
      <c r="K17" s="42"/>
    </row>
    <row r="18" spans="1:13" ht="13.9" customHeight="1">
      <c r="A18" s="25">
        <v>2022</v>
      </c>
      <c r="B18" s="106" t="str">
        <f>B2</f>
        <v>Χώρες ΕΕ-27</v>
      </c>
      <c r="C18" s="105" t="str">
        <f>C2</f>
        <v>Χώρες 
Ζώνης Ευρώ</v>
      </c>
      <c r="D18" s="105" t="s">
        <v>76</v>
      </c>
      <c r="E18" s="105"/>
      <c r="F18" s="105" t="s">
        <v>78</v>
      </c>
      <c r="G18" s="105" t="s">
        <v>77</v>
      </c>
      <c r="H18" s="105" t="s">
        <v>76</v>
      </c>
      <c r="I18" s="105"/>
      <c r="J18" s="105"/>
      <c r="K18" s="105" t="s">
        <v>75</v>
      </c>
      <c r="L18" s="105" t="str">
        <f>L2</f>
        <v>Κρουαζιέρες</v>
      </c>
      <c r="M18" s="105" t="str">
        <f>M2</f>
        <v>Σύνολο</v>
      </c>
    </row>
    <row r="19" spans="1:13" ht="15">
      <c r="A19" s="25"/>
      <c r="B19" s="107"/>
      <c r="C19" s="105"/>
      <c r="D19" s="99" t="s">
        <v>74</v>
      </c>
      <c r="E19" s="99" t="s">
        <v>73</v>
      </c>
      <c r="F19" s="105"/>
      <c r="G19" s="105"/>
      <c r="H19" s="99" t="s">
        <v>72</v>
      </c>
      <c r="I19" s="99" t="s">
        <v>71</v>
      </c>
      <c r="J19" s="99" t="s">
        <v>70</v>
      </c>
      <c r="K19" s="105"/>
      <c r="L19" s="105"/>
      <c r="M19" s="105"/>
    </row>
    <row r="20" spans="1:13" ht="15">
      <c r="A20" s="29" t="s">
        <v>1</v>
      </c>
      <c r="B20" s="30">
        <v>76.8917693904129</v>
      </c>
      <c r="C20" s="30">
        <v>61.4899738804103</v>
      </c>
      <c r="D20" s="30">
        <v>4.49144998895868</v>
      </c>
      <c r="E20" s="30">
        <v>19.6637364738294</v>
      </c>
      <c r="F20" s="30">
        <v>15.4017955100027</v>
      </c>
      <c r="G20" s="30">
        <v>53.374719394511</v>
      </c>
      <c r="H20" s="30">
        <v>13.6330300887995</v>
      </c>
      <c r="I20" s="30">
        <v>7.37676501740076</v>
      </c>
      <c r="J20" s="30">
        <v>1.18673641716082</v>
      </c>
      <c r="K20" s="30">
        <v>130.266488784924</v>
      </c>
      <c r="L20" s="30">
        <v>0.180988753847113</v>
      </c>
      <c r="M20" s="30">
        <v>130.45</v>
      </c>
    </row>
    <row r="21" spans="1:13" ht="15">
      <c r="A21" s="32" t="s">
        <v>2</v>
      </c>
      <c r="B21" s="33">
        <v>77.5403131177236</v>
      </c>
      <c r="C21" s="33">
        <v>60.9615359830327</v>
      </c>
      <c r="D21" s="33">
        <v>8.60626624368503</v>
      </c>
      <c r="E21" s="33">
        <v>19.3248896440797</v>
      </c>
      <c r="F21" s="33">
        <v>16.578777134691</v>
      </c>
      <c r="G21" s="33">
        <v>55.4881139250183</v>
      </c>
      <c r="H21" s="33">
        <v>11.1310957211718</v>
      </c>
      <c r="I21" s="33">
        <v>7.83944695998235</v>
      </c>
      <c r="J21" s="33">
        <v>3.14491431998636</v>
      </c>
      <c r="K21" s="33">
        <v>133.028427042742</v>
      </c>
      <c r="L21" s="33">
        <v>0.254107301554627</v>
      </c>
      <c r="M21" s="33">
        <v>133.282534344297</v>
      </c>
    </row>
    <row r="22" spans="1:13" ht="15">
      <c r="A22" s="29" t="s">
        <v>3</v>
      </c>
      <c r="B22" s="30">
        <v>87.396000259981</v>
      </c>
      <c r="C22" s="30">
        <v>74.1327912903285</v>
      </c>
      <c r="D22" s="30">
        <v>11.3473001329873</v>
      </c>
      <c r="E22" s="30">
        <v>26.6111827889077</v>
      </c>
      <c r="F22" s="30">
        <v>13.2632089696525</v>
      </c>
      <c r="G22" s="30">
        <v>93.714893791313</v>
      </c>
      <c r="H22" s="30">
        <v>15.6636258782874</v>
      </c>
      <c r="I22" s="30">
        <v>18.5300382241899</v>
      </c>
      <c r="J22" s="30">
        <v>1.63690372956151</v>
      </c>
      <c r="K22" s="30">
        <v>181.110894051294</v>
      </c>
      <c r="L22" s="30">
        <v>2.62297632207258</v>
      </c>
      <c r="M22" s="30">
        <v>183.733870373367</v>
      </c>
    </row>
    <row r="23" spans="1:13" ht="15">
      <c r="A23" s="32" t="s">
        <v>4</v>
      </c>
      <c r="B23" s="33">
        <v>342.432846297952</v>
      </c>
      <c r="C23" s="33">
        <v>311.76894282091</v>
      </c>
      <c r="D23" s="33">
        <v>68.5396182639022</v>
      </c>
      <c r="E23" s="33">
        <v>115.13349613071</v>
      </c>
      <c r="F23" s="33">
        <v>30.6639034770426</v>
      </c>
      <c r="G23" s="33">
        <v>265.637546974688</v>
      </c>
      <c r="H23" s="33">
        <v>75.6020082844529</v>
      </c>
      <c r="I23" s="33">
        <v>37.5146785460066</v>
      </c>
      <c r="J23" s="33">
        <v>1.5112593152089</v>
      </c>
      <c r="K23" s="33">
        <v>608.070393272641</v>
      </c>
      <c r="L23" s="33">
        <v>26.806815890681</v>
      </c>
      <c r="M23" s="33">
        <v>634.877209163322</v>
      </c>
    </row>
    <row r="24" spans="1:13" ht="15">
      <c r="A24" s="29" t="s">
        <v>5</v>
      </c>
      <c r="B24" s="30">
        <v>814.606041941811</v>
      </c>
      <c r="C24" s="30">
        <v>720.88367640781</v>
      </c>
      <c r="D24" s="30">
        <v>112.790682226808</v>
      </c>
      <c r="E24" s="30">
        <v>322.997281214987</v>
      </c>
      <c r="F24" s="30">
        <v>93.7223655340012</v>
      </c>
      <c r="G24" s="30">
        <v>534.673609532949</v>
      </c>
      <c r="H24" s="30">
        <v>254.753897355126</v>
      </c>
      <c r="I24" s="30">
        <v>107.428907970471</v>
      </c>
      <c r="J24" s="30">
        <v>0.592337323765095</v>
      </c>
      <c r="K24" s="30">
        <v>1349.27965147476</v>
      </c>
      <c r="L24" s="30">
        <v>51.3810314213081</v>
      </c>
      <c r="M24" s="30">
        <v>1400.66068289607</v>
      </c>
    </row>
    <row r="25" spans="1:13" ht="15">
      <c r="A25" s="32" t="s">
        <v>6</v>
      </c>
      <c r="B25" s="33">
        <v>1465.00759113734</v>
      </c>
      <c r="C25" s="33">
        <v>1163.18666947744</v>
      </c>
      <c r="D25" s="33">
        <v>144.941714163989</v>
      </c>
      <c r="E25" s="33">
        <v>531.027631479209</v>
      </c>
      <c r="F25" s="33">
        <v>301.820921659899</v>
      </c>
      <c r="G25" s="33">
        <v>985.791765939484</v>
      </c>
      <c r="H25" s="33">
        <v>424.939292427497</v>
      </c>
      <c r="I25" s="33">
        <v>160.346658701024</v>
      </c>
      <c r="J25" s="33">
        <v>6.56163557099387</v>
      </c>
      <c r="K25" s="33">
        <v>2450.79935707682</v>
      </c>
      <c r="L25" s="33">
        <v>49.174268228788</v>
      </c>
      <c r="M25" s="33">
        <v>2499.97362530561</v>
      </c>
    </row>
    <row r="26" spans="1:13" ht="15">
      <c r="A26" s="29" t="s">
        <v>7</v>
      </c>
      <c r="B26" s="30">
        <v>2060.0791758</v>
      </c>
      <c r="C26" s="30">
        <v>1560.0709648</v>
      </c>
      <c r="D26" s="30">
        <v>280.2534257</v>
      </c>
      <c r="E26" s="30">
        <v>569.2121714</v>
      </c>
      <c r="F26" s="30">
        <v>500.008211</v>
      </c>
      <c r="G26" s="30">
        <v>1479.5357066633</v>
      </c>
      <c r="H26" s="30">
        <v>651.6878123</v>
      </c>
      <c r="I26" s="30">
        <v>212.5147798</v>
      </c>
      <c r="J26" s="30">
        <v>4.44201</v>
      </c>
      <c r="K26" s="30">
        <v>3539.6148824633</v>
      </c>
      <c r="L26" s="30">
        <v>62.0338984633869</v>
      </c>
      <c r="M26" s="30">
        <v>3601.65878092669</v>
      </c>
    </row>
    <row r="27" spans="1:13" ht="15">
      <c r="A27" s="32" t="s">
        <v>8</v>
      </c>
      <c r="B27" s="33">
        <v>2503.1515885</v>
      </c>
      <c r="C27" s="33">
        <v>1987.5310025</v>
      </c>
      <c r="D27" s="33">
        <v>362.9091814</v>
      </c>
      <c r="E27" s="33">
        <v>716.7498768</v>
      </c>
      <c r="F27" s="33">
        <v>515.620586</v>
      </c>
      <c r="G27" s="33">
        <v>1565.90196371231</v>
      </c>
      <c r="H27" s="33">
        <v>802.7694078</v>
      </c>
      <c r="I27" s="33">
        <v>201.9751652</v>
      </c>
      <c r="J27" s="33">
        <v>6.910132</v>
      </c>
      <c r="K27" s="33">
        <v>4069.05355221231</v>
      </c>
      <c r="L27" s="33">
        <v>65.7910613257972</v>
      </c>
      <c r="M27" s="33">
        <v>4134.84461353811</v>
      </c>
    </row>
    <row r="28" spans="1:13" ht="15">
      <c r="A28" s="29" t="s">
        <v>9</v>
      </c>
      <c r="B28" s="30">
        <v>1507.9331984</v>
      </c>
      <c r="C28" s="30">
        <v>1192.5723293</v>
      </c>
      <c r="D28" s="30">
        <v>173.4552376</v>
      </c>
      <c r="E28" s="30">
        <v>520.8477957</v>
      </c>
      <c r="F28" s="30">
        <v>315.3608691</v>
      </c>
      <c r="G28" s="30">
        <v>1269.52241312595</v>
      </c>
      <c r="H28" s="30">
        <v>572.9700852</v>
      </c>
      <c r="I28" s="30">
        <v>229.693997</v>
      </c>
      <c r="J28" s="30">
        <v>10.7673102</v>
      </c>
      <c r="K28" s="30">
        <v>2777.45561152595</v>
      </c>
      <c r="L28" s="30">
        <v>62.8726380790658</v>
      </c>
      <c r="M28" s="30">
        <v>2840.32824960502</v>
      </c>
    </row>
    <row r="29" spans="1:13" ht="15">
      <c r="A29" s="32" t="s">
        <v>10</v>
      </c>
      <c r="B29" s="33">
        <v>831.6824256</v>
      </c>
      <c r="C29" s="33">
        <v>736.6241858</v>
      </c>
      <c r="D29" s="33">
        <v>86.8237322</v>
      </c>
      <c r="E29" s="33">
        <v>363.472022</v>
      </c>
      <c r="F29" s="33">
        <v>95.0582398</v>
      </c>
      <c r="G29" s="33">
        <v>636.43913279111</v>
      </c>
      <c r="H29" s="33">
        <v>248.4424676</v>
      </c>
      <c r="I29" s="33">
        <v>144.5456681</v>
      </c>
      <c r="J29" s="33">
        <v>3.0985465</v>
      </c>
      <c r="K29" s="33">
        <v>1468.12155839111</v>
      </c>
      <c r="L29" s="33">
        <v>67.862655194239</v>
      </c>
      <c r="M29" s="33">
        <v>1535.98421358535</v>
      </c>
    </row>
    <row r="30" spans="1:13" ht="15">
      <c r="A30" s="29" t="s">
        <v>11</v>
      </c>
      <c r="B30" s="30">
        <v>140.9346112</v>
      </c>
      <c r="C30" s="30">
        <v>106.2042024</v>
      </c>
      <c r="D30" s="30">
        <v>11.7043048</v>
      </c>
      <c r="E30" s="30">
        <v>25.6401177</v>
      </c>
      <c r="F30" s="30">
        <v>34.7304088</v>
      </c>
      <c r="G30" s="30">
        <v>171.999568306037</v>
      </c>
      <c r="H30" s="30">
        <v>29.4377839</v>
      </c>
      <c r="I30" s="30">
        <v>40.0631545</v>
      </c>
      <c r="J30" s="30">
        <v>0.8655019</v>
      </c>
      <c r="K30" s="30">
        <v>312.934179506037</v>
      </c>
      <c r="L30" s="30">
        <v>24.3251275792536</v>
      </c>
      <c r="M30" s="30">
        <v>337.259307085291</v>
      </c>
    </row>
    <row r="31" spans="1:13" ht="15.75" thickBot="1">
      <c r="A31" s="93" t="s">
        <v>12</v>
      </c>
      <c r="B31" s="94">
        <v>97.929111</v>
      </c>
      <c r="C31" s="94">
        <v>81.9888133</v>
      </c>
      <c r="D31" s="94">
        <v>11.1774634</v>
      </c>
      <c r="E31" s="94">
        <v>25.1232264</v>
      </c>
      <c r="F31" s="94">
        <v>15.9402977</v>
      </c>
      <c r="G31" s="94">
        <v>139.780958456396</v>
      </c>
      <c r="H31" s="94">
        <v>26.0815579</v>
      </c>
      <c r="I31" s="94">
        <v>32.3585015</v>
      </c>
      <c r="J31" s="94">
        <v>0.6490526</v>
      </c>
      <c r="K31" s="94">
        <v>237.710069456396</v>
      </c>
      <c r="L31" s="94">
        <v>5.42850650697266</v>
      </c>
      <c r="M31" s="94">
        <v>243.138575963369</v>
      </c>
    </row>
    <row r="32" spans="1:13" ht="15.75" thickTop="1">
      <c r="A32" s="35" t="s">
        <v>0</v>
      </c>
      <c r="B32" s="36">
        <v>10005.5846726452</v>
      </c>
      <c r="C32" s="36">
        <v>8057.41508795993</v>
      </c>
      <c r="D32" s="36">
        <v>1277.04037612033</v>
      </c>
      <c r="E32" s="36">
        <v>3255.80342773172</v>
      </c>
      <c r="F32" s="36">
        <v>1948.16958468529</v>
      </c>
      <c r="G32" s="36">
        <v>7251.86039261307</v>
      </c>
      <c r="H32" s="36">
        <v>3127.11206445533</v>
      </c>
      <c r="I32" s="36">
        <v>1200.18776151907</v>
      </c>
      <c r="J32" s="36">
        <v>41.3663398766765</v>
      </c>
      <c r="K32" s="36">
        <v>17257.4450652583</v>
      </c>
      <c r="L32" s="36">
        <v>418.734075066966</v>
      </c>
      <c r="M32" s="36">
        <v>17676.1791403252</v>
      </c>
    </row>
    <row r="33" spans="1:13" ht="15.75" hidden="1" thickBot="1">
      <c r="A33" s="93" t="s">
        <v>13</v>
      </c>
      <c r="B33" s="94">
        <v>10005.5846726452</v>
      </c>
      <c r="C33" s="94">
        <v>8057.41508795993</v>
      </c>
      <c r="D33" s="94">
        <v>1277.04037612033</v>
      </c>
      <c r="E33" s="94">
        <v>3255.80342773172</v>
      </c>
      <c r="F33" s="94">
        <v>1948.16958468529</v>
      </c>
      <c r="G33" s="94">
        <v>7251.86039261307</v>
      </c>
      <c r="H33" s="94">
        <v>3127.11206445533</v>
      </c>
      <c r="I33" s="94">
        <v>1200.18776151907</v>
      </c>
      <c r="J33" s="94">
        <v>41.3663398766765</v>
      </c>
      <c r="K33" s="94">
        <v>17257.4450652583</v>
      </c>
      <c r="L33" s="94">
        <v>418.734075066966</v>
      </c>
      <c r="M33" s="94">
        <v>17676.1791403252</v>
      </c>
    </row>
    <row r="34" spans="1:13" ht="15">
      <c r="A34" s="4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5"/>
      <c r="M34" s="5"/>
    </row>
    <row r="35" spans="1:13" ht="14.45" customHeight="1">
      <c r="A35" s="25">
        <v>2019</v>
      </c>
      <c r="B35" s="105" t="str">
        <f>B2</f>
        <v>Χώρες ΕΕ-27</v>
      </c>
      <c r="C35" s="105" t="str">
        <f>C2</f>
        <v>Χώρες 
Ζώνης Ευρώ</v>
      </c>
      <c r="D35" s="105" t="s">
        <v>76</v>
      </c>
      <c r="E35" s="105"/>
      <c r="F35" s="105" t="s">
        <v>78</v>
      </c>
      <c r="G35" s="105" t="s">
        <v>77</v>
      </c>
      <c r="H35" s="105" t="s">
        <v>76</v>
      </c>
      <c r="I35" s="105"/>
      <c r="J35" s="105"/>
      <c r="K35" s="105" t="s">
        <v>75</v>
      </c>
      <c r="L35" s="105" t="str">
        <f>L2</f>
        <v>Κρουαζιέρες</v>
      </c>
      <c r="M35" s="105" t="str">
        <f>M2</f>
        <v>Σύνολο</v>
      </c>
    </row>
    <row r="36" spans="1:13" ht="14.45" customHeight="1">
      <c r="A36" s="25"/>
      <c r="B36" s="105"/>
      <c r="C36" s="105"/>
      <c r="D36" s="99" t="s">
        <v>74</v>
      </c>
      <c r="E36" s="99" t="s">
        <v>73</v>
      </c>
      <c r="F36" s="105"/>
      <c r="G36" s="105"/>
      <c r="H36" s="99" t="s">
        <v>72</v>
      </c>
      <c r="I36" s="99" t="s">
        <v>71</v>
      </c>
      <c r="J36" s="99" t="s">
        <v>70</v>
      </c>
      <c r="K36" s="105"/>
      <c r="L36" s="105"/>
      <c r="M36" s="105"/>
    </row>
    <row r="37" spans="1:13" ht="15">
      <c r="A37" s="29" t="s">
        <v>1</v>
      </c>
      <c r="B37" s="30">
        <v>106.049023</v>
      </c>
      <c r="C37" s="30">
        <v>75.512637</v>
      </c>
      <c r="D37" s="30">
        <v>7.963952</v>
      </c>
      <c r="E37" s="30">
        <v>24.604624</v>
      </c>
      <c r="F37" s="30">
        <v>30.536386</v>
      </c>
      <c r="G37" s="30">
        <v>123.70293196</v>
      </c>
      <c r="H37" s="30">
        <v>17.084792</v>
      </c>
      <c r="I37" s="30">
        <v>14.510468</v>
      </c>
      <c r="J37" s="30">
        <v>8.451565</v>
      </c>
      <c r="K37" s="30">
        <v>229.75195496</v>
      </c>
      <c r="L37" s="30">
        <v>0.628098513026438</v>
      </c>
      <c r="M37" s="30">
        <v>230.380053473026</v>
      </c>
    </row>
    <row r="38" spans="1:13" ht="15">
      <c r="A38" s="32" t="s">
        <v>2</v>
      </c>
      <c r="B38" s="33">
        <v>92.528227</v>
      </c>
      <c r="C38" s="33">
        <v>70.401644</v>
      </c>
      <c r="D38" s="33">
        <v>7.945023</v>
      </c>
      <c r="E38" s="33">
        <v>22.445347</v>
      </c>
      <c r="F38" s="33">
        <v>22.126583</v>
      </c>
      <c r="G38" s="33">
        <v>104.80319093</v>
      </c>
      <c r="H38" s="33">
        <v>24.124322</v>
      </c>
      <c r="I38" s="33">
        <v>15.126588</v>
      </c>
      <c r="J38" s="33">
        <v>2.859496</v>
      </c>
      <c r="K38" s="33">
        <v>197.33141793</v>
      </c>
      <c r="L38" s="33">
        <v>1.12646344731586</v>
      </c>
      <c r="M38" s="33">
        <v>198.457881377316</v>
      </c>
    </row>
    <row r="39" spans="1:13" ht="15">
      <c r="A39" s="29" t="s">
        <v>3</v>
      </c>
      <c r="B39" s="30">
        <v>131.709258</v>
      </c>
      <c r="C39" s="30">
        <v>105.463314</v>
      </c>
      <c r="D39" s="30">
        <v>10.795324</v>
      </c>
      <c r="E39" s="30">
        <v>34.477982</v>
      </c>
      <c r="F39" s="30">
        <v>26.245944</v>
      </c>
      <c r="G39" s="30">
        <v>176.13356664</v>
      </c>
      <c r="H39" s="30">
        <v>30.059625</v>
      </c>
      <c r="I39" s="30">
        <v>43.97146</v>
      </c>
      <c r="J39" s="30">
        <v>4.899086</v>
      </c>
      <c r="K39" s="30">
        <v>307.84282464</v>
      </c>
      <c r="L39" s="30">
        <v>9.85417536</v>
      </c>
      <c r="M39" s="30">
        <v>317.697</v>
      </c>
    </row>
    <row r="40" spans="1:13" ht="15">
      <c r="A40" s="32" t="s">
        <v>4</v>
      </c>
      <c r="B40" s="33">
        <v>258.39432</v>
      </c>
      <c r="C40" s="33">
        <v>228.071001</v>
      </c>
      <c r="D40" s="33">
        <v>39.092891</v>
      </c>
      <c r="E40" s="33">
        <v>68.634451</v>
      </c>
      <c r="F40" s="33">
        <v>30.323319</v>
      </c>
      <c r="G40" s="33">
        <v>245.3024748</v>
      </c>
      <c r="H40" s="33">
        <v>41.354561</v>
      </c>
      <c r="I40" s="33">
        <v>39.299313</v>
      </c>
      <c r="J40" s="33">
        <v>4.058709</v>
      </c>
      <c r="K40" s="33">
        <v>503.6967948</v>
      </c>
      <c r="L40" s="33">
        <v>39.75804762</v>
      </c>
      <c r="M40" s="33">
        <v>543.45484242</v>
      </c>
    </row>
    <row r="41" spans="1:13" ht="15">
      <c r="A41" s="29" t="s">
        <v>5</v>
      </c>
      <c r="B41" s="30">
        <v>831.437322</v>
      </c>
      <c r="C41" s="30">
        <v>721.187486</v>
      </c>
      <c r="D41" s="30">
        <v>104.539249</v>
      </c>
      <c r="E41" s="30">
        <v>343.879365</v>
      </c>
      <c r="F41" s="30">
        <v>110.249836</v>
      </c>
      <c r="G41" s="30">
        <v>682.8311332</v>
      </c>
      <c r="H41" s="30">
        <v>258.600477</v>
      </c>
      <c r="I41" s="30">
        <v>140.519866</v>
      </c>
      <c r="J41" s="30">
        <v>26.084733</v>
      </c>
      <c r="K41" s="30">
        <v>1514.2684552</v>
      </c>
      <c r="L41" s="30">
        <v>51.8336666757512</v>
      </c>
      <c r="M41" s="30">
        <v>1566.10212187575</v>
      </c>
    </row>
    <row r="42" spans="1:13" ht="15">
      <c r="A42" s="32" t="s">
        <v>6</v>
      </c>
      <c r="B42" s="33">
        <v>1384.265637</v>
      </c>
      <c r="C42" s="33">
        <v>1122.200082</v>
      </c>
      <c r="D42" s="33">
        <v>175.595648</v>
      </c>
      <c r="E42" s="33">
        <v>417.295028</v>
      </c>
      <c r="F42" s="33">
        <v>262.065555</v>
      </c>
      <c r="G42" s="33">
        <v>1107.2520538</v>
      </c>
      <c r="H42" s="33">
        <v>374.499258</v>
      </c>
      <c r="I42" s="33">
        <v>143.850064</v>
      </c>
      <c r="J42" s="33">
        <v>65.616925</v>
      </c>
      <c r="K42" s="33">
        <v>2491.5176908</v>
      </c>
      <c r="L42" s="33">
        <v>66.1223133498313</v>
      </c>
      <c r="M42" s="33">
        <v>2557.64000414983</v>
      </c>
    </row>
    <row r="43" spans="1:13" ht="15">
      <c r="A43" s="29" t="s">
        <v>7</v>
      </c>
      <c r="B43" s="30">
        <v>1992.894329</v>
      </c>
      <c r="C43" s="30">
        <v>1527.897849</v>
      </c>
      <c r="D43" s="30">
        <v>209.932523</v>
      </c>
      <c r="E43" s="30">
        <v>544.406772</v>
      </c>
      <c r="F43" s="30">
        <v>464.99648</v>
      </c>
      <c r="G43" s="30">
        <v>1640.5205995</v>
      </c>
      <c r="H43" s="30">
        <v>546.726485</v>
      </c>
      <c r="I43" s="30">
        <v>211.443169</v>
      </c>
      <c r="J43" s="30">
        <v>96.625484</v>
      </c>
      <c r="K43" s="30">
        <v>3633.4149285</v>
      </c>
      <c r="L43" s="30">
        <v>69.3567139283334</v>
      </c>
      <c r="M43" s="30">
        <v>3702.77164242833</v>
      </c>
    </row>
    <row r="44" spans="1:13" ht="15">
      <c r="A44" s="32" t="s">
        <v>8</v>
      </c>
      <c r="B44" s="33">
        <v>2351.629783</v>
      </c>
      <c r="C44" s="33">
        <v>1812.090432</v>
      </c>
      <c r="D44" s="33">
        <v>271.614669</v>
      </c>
      <c r="E44" s="33">
        <v>577.027591</v>
      </c>
      <c r="F44" s="33">
        <v>539.539351</v>
      </c>
      <c r="G44" s="33">
        <v>1675.1808844</v>
      </c>
      <c r="H44" s="33">
        <v>620.352314</v>
      </c>
      <c r="I44" s="33">
        <v>202.51278</v>
      </c>
      <c r="J44" s="33">
        <v>104.012221</v>
      </c>
      <c r="K44" s="33">
        <v>4026.8106674</v>
      </c>
      <c r="L44" s="33">
        <v>77.5574707172484</v>
      </c>
      <c r="M44" s="33">
        <v>4104.36813811725</v>
      </c>
    </row>
    <row r="45" spans="1:13" ht="15">
      <c r="A45" s="29" t="s">
        <v>9</v>
      </c>
      <c r="B45" s="30">
        <v>1583.338437</v>
      </c>
      <c r="C45" s="30">
        <v>1220.088987</v>
      </c>
      <c r="D45" s="30">
        <v>169.239788</v>
      </c>
      <c r="E45" s="30">
        <v>531.766337</v>
      </c>
      <c r="F45" s="30">
        <v>363.24945</v>
      </c>
      <c r="G45" s="30">
        <v>1236.056563</v>
      </c>
      <c r="H45" s="30">
        <v>454.610724</v>
      </c>
      <c r="I45" s="30">
        <v>199.373009</v>
      </c>
      <c r="J45" s="30">
        <v>60.04352</v>
      </c>
      <c r="K45" s="30">
        <v>2819.395</v>
      </c>
      <c r="L45" s="30">
        <v>66.855</v>
      </c>
      <c r="M45" s="30">
        <v>2886.25</v>
      </c>
    </row>
    <row r="46" spans="1:13" ht="15">
      <c r="A46" s="32" t="s">
        <v>10</v>
      </c>
      <c r="B46" s="33">
        <v>734.279649</v>
      </c>
      <c r="C46" s="33">
        <v>629.516561</v>
      </c>
      <c r="D46" s="33">
        <v>79.901556</v>
      </c>
      <c r="E46" s="33">
        <v>334.361299</v>
      </c>
      <c r="F46" s="33">
        <v>104.763088</v>
      </c>
      <c r="G46" s="33">
        <v>647.6393499</v>
      </c>
      <c r="H46" s="33">
        <v>151.652012</v>
      </c>
      <c r="I46" s="33">
        <v>127.994013</v>
      </c>
      <c r="J46" s="33">
        <v>47.432974</v>
      </c>
      <c r="K46" s="33">
        <v>1381.9189989</v>
      </c>
      <c r="L46" s="33">
        <v>79.9624554012042</v>
      </c>
      <c r="M46" s="33">
        <v>1461.8814543012</v>
      </c>
    </row>
    <row r="47" spans="1:13" ht="15">
      <c r="A47" s="29" t="s">
        <v>11</v>
      </c>
      <c r="B47" s="30">
        <v>140.5404</v>
      </c>
      <c r="C47" s="30">
        <v>113.90484</v>
      </c>
      <c r="D47" s="30">
        <v>8.090362</v>
      </c>
      <c r="E47" s="30">
        <v>32.759203</v>
      </c>
      <c r="F47" s="30">
        <v>26.63556</v>
      </c>
      <c r="G47" s="30">
        <v>146.1125778</v>
      </c>
      <c r="H47" s="30">
        <v>18.489374</v>
      </c>
      <c r="I47" s="30">
        <v>23.847945</v>
      </c>
      <c r="J47" s="30">
        <v>6.754897</v>
      </c>
      <c r="K47" s="30">
        <v>286.6529778</v>
      </c>
      <c r="L47" s="30">
        <v>28.73303074</v>
      </c>
      <c r="M47" s="30">
        <v>315.38600854</v>
      </c>
    </row>
    <row r="48" spans="1:13" ht="15.75" thickBot="1">
      <c r="A48" s="93" t="s">
        <v>12</v>
      </c>
      <c r="B48" s="94">
        <v>123.455692</v>
      </c>
      <c r="C48" s="94">
        <v>105.588919</v>
      </c>
      <c r="D48" s="94">
        <v>4.991822</v>
      </c>
      <c r="E48" s="94">
        <v>26.905182</v>
      </c>
      <c r="F48" s="94">
        <v>17.866773</v>
      </c>
      <c r="G48" s="94">
        <v>162.8573028</v>
      </c>
      <c r="H48" s="94">
        <v>26.622208</v>
      </c>
      <c r="I48" s="94">
        <v>26.177554</v>
      </c>
      <c r="J48" s="94">
        <v>6.560759</v>
      </c>
      <c r="K48" s="94">
        <v>286.3129948</v>
      </c>
      <c r="L48" s="94">
        <v>8.096014</v>
      </c>
      <c r="M48" s="94">
        <v>294.4090088</v>
      </c>
    </row>
    <row r="49" spans="1:13" ht="15.75" thickTop="1">
      <c r="A49" s="35" t="s">
        <v>0</v>
      </c>
      <c r="B49" s="36">
        <v>9730.522077</v>
      </c>
      <c r="C49" s="36">
        <v>7731.923752</v>
      </c>
      <c r="D49" s="36">
        <v>1089.702807</v>
      </c>
      <c r="E49" s="36">
        <v>2958.563181</v>
      </c>
      <c r="F49" s="36">
        <v>1998.598325</v>
      </c>
      <c r="G49" s="36">
        <v>7948.39262873</v>
      </c>
      <c r="H49" s="36">
        <v>2564.176152</v>
      </c>
      <c r="I49" s="36">
        <v>1188.626229</v>
      </c>
      <c r="J49" s="36">
        <v>433.400369</v>
      </c>
      <c r="K49" s="36">
        <v>17678.91470573</v>
      </c>
      <c r="L49" s="36">
        <v>499.883449752711</v>
      </c>
      <c r="M49" s="36">
        <v>18178.7981554827</v>
      </c>
    </row>
    <row r="50" spans="1:13" ht="15" hidden="1">
      <c r="A50" s="40" t="s">
        <v>13</v>
      </c>
      <c r="B50" s="41">
        <v>9730.522077</v>
      </c>
      <c r="C50" s="41">
        <v>7731.923752</v>
      </c>
      <c r="D50" s="41">
        <v>1089.702807</v>
      </c>
      <c r="E50" s="41">
        <v>2958.563181</v>
      </c>
      <c r="F50" s="41">
        <v>1998.598325</v>
      </c>
      <c r="G50" s="41">
        <v>7948.39262873</v>
      </c>
      <c r="H50" s="41">
        <v>2564.176152</v>
      </c>
      <c r="I50" s="41">
        <v>1188.626229</v>
      </c>
      <c r="J50" s="41">
        <v>433.400369</v>
      </c>
      <c r="K50" s="41">
        <v>17678.91470573</v>
      </c>
      <c r="L50" s="41">
        <v>499.883449752711</v>
      </c>
      <c r="M50" s="41">
        <v>18178.7981554827</v>
      </c>
    </row>
    <row r="51" spans="1:11" ht="15" hidden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3" ht="14.45" customHeight="1">
      <c r="A53" s="25" t="s">
        <v>81</v>
      </c>
      <c r="B53" s="105" t="str">
        <f>B2</f>
        <v>Χώρες ΕΕ-27</v>
      </c>
      <c r="C53" s="105" t="str">
        <f aca="true" t="shared" si="0" ref="C53:M53">C35</f>
        <v>Χώρες 
Ζώνης Ευρώ</v>
      </c>
      <c r="D53" s="105" t="str">
        <f t="shared" si="0"/>
        <v>εκ των οποίων</v>
      </c>
      <c r="E53" s="105">
        <f t="shared" si="0"/>
        <v>0</v>
      </c>
      <c r="F53" s="105" t="str">
        <f t="shared" si="0"/>
        <v>Χώρες εκτός Ζώνης Ευρώ</v>
      </c>
      <c r="G53" s="105" t="str">
        <f t="shared" si="0"/>
        <v>Λοιπές Χώρες</v>
      </c>
      <c r="H53" s="105" t="str">
        <f t="shared" si="0"/>
        <v>εκ των οποίων</v>
      </c>
      <c r="I53" s="105">
        <f t="shared" si="0"/>
        <v>0</v>
      </c>
      <c r="J53" s="105">
        <f t="shared" si="0"/>
        <v>0</v>
      </c>
      <c r="K53" s="105" t="str">
        <f t="shared" si="0"/>
        <v>Σύνολο 
Έρ. Συνόρων</v>
      </c>
      <c r="L53" s="105" t="str">
        <f t="shared" si="0"/>
        <v>Κρουαζιέρες</v>
      </c>
      <c r="M53" s="105" t="str">
        <f t="shared" si="0"/>
        <v>Σύνολο</v>
      </c>
    </row>
    <row r="54" spans="1:13" ht="15">
      <c r="A54" s="25"/>
      <c r="B54" s="105"/>
      <c r="C54" s="105">
        <f aca="true" t="shared" si="1" ref="C54:M54">C36</f>
        <v>0</v>
      </c>
      <c r="D54" s="99" t="str">
        <f t="shared" si="1"/>
        <v>Γαλλία</v>
      </c>
      <c r="E54" s="99" t="str">
        <f t="shared" si="1"/>
        <v>Γερμανία</v>
      </c>
      <c r="F54" s="105">
        <f t="shared" si="1"/>
        <v>0</v>
      </c>
      <c r="G54" s="105">
        <f t="shared" si="1"/>
        <v>0</v>
      </c>
      <c r="H54" s="99" t="str">
        <f t="shared" si="1"/>
        <v>Ην. Βασίλειο</v>
      </c>
      <c r="I54" s="99" t="str">
        <f t="shared" si="1"/>
        <v>ΗΠΑ</v>
      </c>
      <c r="J54" s="99" t="str">
        <f t="shared" si="1"/>
        <v>Ρωσία</v>
      </c>
      <c r="K54" s="105">
        <f t="shared" si="1"/>
        <v>0</v>
      </c>
      <c r="L54" s="105">
        <f t="shared" si="1"/>
        <v>0</v>
      </c>
      <c r="M54" s="105">
        <f t="shared" si="1"/>
        <v>0</v>
      </c>
    </row>
    <row r="55" spans="1:13" ht="15">
      <c r="A55" s="29" t="s">
        <v>1</v>
      </c>
      <c r="B55" s="43">
        <f aca="true" t="shared" si="2" ref="B55:M55">_xlfn.IFERROR(B4/B20-1,"")</f>
        <v>0.23655015114863165</v>
      </c>
      <c r="C55" s="43">
        <f t="shared" si="2"/>
        <v>0.31319438205656946</v>
      </c>
      <c r="D55" s="43">
        <f t="shared" si="2"/>
        <v>1.6840177367579066</v>
      </c>
      <c r="E55" s="43">
        <f t="shared" si="2"/>
        <v>0.1328064921439538</v>
      </c>
      <c r="F55" s="43">
        <f t="shared" si="2"/>
        <v>-0.06944350741881866</v>
      </c>
      <c r="G55" s="43">
        <f t="shared" si="2"/>
        <v>1.4144000675572013</v>
      </c>
      <c r="H55" s="43">
        <f t="shared" si="2"/>
        <v>0.48268733686928034</v>
      </c>
      <c r="I55" s="43">
        <f t="shared" si="2"/>
        <v>0.10396207643726374</v>
      </c>
      <c r="J55" s="43">
        <f t="shared" si="2"/>
        <v>-0.675224908905949</v>
      </c>
      <c r="K55" s="43">
        <f t="shared" si="2"/>
        <v>0.7191563023050713</v>
      </c>
      <c r="L55" s="43">
        <f t="shared" si="2"/>
        <v>0.5000000000000027</v>
      </c>
      <c r="M55" s="43">
        <f t="shared" si="2"/>
        <v>0.7188189981182525</v>
      </c>
    </row>
    <row r="56" spans="1:13" ht="15">
      <c r="A56" s="32" t="s">
        <v>2</v>
      </c>
      <c r="B56" s="44">
        <f aca="true" t="shared" si="3" ref="B56:M56">_xlfn.IFERROR(B5/B21-1,"")</f>
        <v>0.3254585528939282</v>
      </c>
      <c r="C56" s="44">
        <f t="shared" si="3"/>
        <v>0.4290716164277635</v>
      </c>
      <c r="D56" s="44">
        <f t="shared" si="3"/>
        <v>2.779592261294079</v>
      </c>
      <c r="E56" s="44">
        <f t="shared" si="3"/>
        <v>-0.08786886719247111</v>
      </c>
      <c r="F56" s="44">
        <f t="shared" si="3"/>
        <v>-0.05553525923190228</v>
      </c>
      <c r="G56" s="44">
        <f t="shared" si="3"/>
        <v>1.4851995467925345</v>
      </c>
      <c r="H56" s="44">
        <f t="shared" si="3"/>
        <v>0.5813902240809701</v>
      </c>
      <c r="I56" s="44">
        <f t="shared" si="3"/>
        <v>1.5895542216557974</v>
      </c>
      <c r="J56" s="44">
        <f t="shared" si="3"/>
        <v>-0.8025768523228455</v>
      </c>
      <c r="K56" s="44">
        <f t="shared" si="3"/>
        <v>0.8092035826106476</v>
      </c>
      <c r="L56" s="44">
        <f t="shared" si="3"/>
        <v>0.4999999999999978</v>
      </c>
      <c r="M56" s="44">
        <f t="shared" si="3"/>
        <v>0.8086140763531671</v>
      </c>
    </row>
    <row r="57" spans="1:13" ht="15">
      <c r="A57" s="29" t="s">
        <v>3</v>
      </c>
      <c r="B57" s="43">
        <f aca="true" t="shared" si="4" ref="B57:M57">_xlfn.IFERROR(B6/B22-1,"")</f>
        <v>0.38255745161753785</v>
      </c>
      <c r="C57" s="43">
        <f t="shared" si="4"/>
        <v>0.3359018916953851</v>
      </c>
      <c r="D57" s="43">
        <f t="shared" si="4"/>
        <v>0.17143385619145302</v>
      </c>
      <c r="E57" s="43">
        <f t="shared" si="4"/>
        <v>-0.11983534648569427</v>
      </c>
      <c r="F57" s="43">
        <f t="shared" si="4"/>
        <v>0.6433319666053152</v>
      </c>
      <c r="G57" s="43">
        <f t="shared" si="4"/>
        <v>0.524107071497881</v>
      </c>
      <c r="H57" s="43">
        <f t="shared" si="4"/>
        <v>0.09332680692082729</v>
      </c>
      <c r="I57" s="43">
        <f t="shared" si="4"/>
        <v>1.0785463909218853</v>
      </c>
      <c r="J57" s="43">
        <f t="shared" si="4"/>
        <v>0.33057787067214073</v>
      </c>
      <c r="K57" s="43">
        <f t="shared" si="4"/>
        <v>0.4558015690560564</v>
      </c>
      <c r="L57" s="43">
        <f t="shared" si="4"/>
        <v>0.5</v>
      </c>
      <c r="M57" s="43">
        <f t="shared" si="4"/>
        <v>0.4564325438327901</v>
      </c>
    </row>
    <row r="58" spans="1:13" ht="15">
      <c r="A58" s="32" t="s">
        <v>4</v>
      </c>
      <c r="B58" s="44">
        <f aca="true" t="shared" si="5" ref="B58:M58">_xlfn.IFERROR(B7/B23-1,"")</f>
        <v>0.12487603573722872</v>
      </c>
      <c r="C58" s="44">
        <f t="shared" si="5"/>
        <v>0.04649983713781802</v>
      </c>
      <c r="D58" s="44">
        <f t="shared" si="5"/>
        <v>0.008119880989656991</v>
      </c>
      <c r="E58" s="44">
        <f t="shared" si="5"/>
        <v>0.019186289218831476</v>
      </c>
      <c r="F58" s="44">
        <f t="shared" si="5"/>
        <v>0.9217499431297742</v>
      </c>
      <c r="G58" s="44">
        <f t="shared" si="5"/>
        <v>0.2739921283652129</v>
      </c>
      <c r="H58" s="44">
        <f t="shared" si="5"/>
        <v>0.08424529601283437</v>
      </c>
      <c r="I58" s="44">
        <f t="shared" si="5"/>
        <v>0.8974383078687325</v>
      </c>
      <c r="J58" s="44">
        <f t="shared" si="5"/>
        <v>-0.48566359301339357</v>
      </c>
      <c r="K58" s="44">
        <f t="shared" si="5"/>
        <v>0.1900178901974665</v>
      </c>
      <c r="L58" s="44">
        <f t="shared" si="5"/>
        <v>0.3999999999999999</v>
      </c>
      <c r="M58" s="44">
        <f t="shared" si="5"/>
        <v>0.19888409562517761</v>
      </c>
    </row>
    <row r="59" spans="1:13" ht="15">
      <c r="A59" s="29" t="s">
        <v>5</v>
      </c>
      <c r="B59" s="43">
        <f aca="true" t="shared" si="6" ref="B59:M59">_xlfn.IFERROR(B8/B24-1,"")</f>
        <v>0.2242082187627692</v>
      </c>
      <c r="C59" s="43">
        <f t="shared" si="6"/>
        <v>0.20834426440834974</v>
      </c>
      <c r="D59" s="43">
        <f t="shared" si="6"/>
        <v>0.424935333803667</v>
      </c>
      <c r="E59" s="43">
        <f t="shared" si="6"/>
        <v>0.29229418052819933</v>
      </c>
      <c r="F59" s="43">
        <f t="shared" si="6"/>
        <v>0.34622888770576976</v>
      </c>
      <c r="G59" s="43">
        <f t="shared" si="6"/>
        <v>0.2698317262373173</v>
      </c>
      <c r="H59" s="43">
        <f t="shared" si="6"/>
        <v>0.029659487825998365</v>
      </c>
      <c r="I59" s="43">
        <f t="shared" si="6"/>
        <v>0.48145407622948055</v>
      </c>
      <c r="J59" s="43">
        <f t="shared" si="6"/>
        <v>5.750010390945213</v>
      </c>
      <c r="K59" s="43">
        <f t="shared" si="6"/>
        <v>0.24228726219480468</v>
      </c>
      <c r="L59" s="43">
        <f t="shared" si="6"/>
        <v>0.39999999999999925</v>
      </c>
      <c r="M59" s="43">
        <f t="shared" si="6"/>
        <v>0.24807270561851147</v>
      </c>
    </row>
    <row r="60" spans="1:13" ht="15">
      <c r="A60" s="32" t="s">
        <v>6</v>
      </c>
      <c r="B60" s="44">
        <f aca="true" t="shared" si="7" ref="B60:M60">_xlfn.IFERROR(B9/B25-1,"")</f>
        <v>0.13114041994494974</v>
      </c>
      <c r="C60" s="44">
        <f t="shared" si="7"/>
        <v>0.15372259684798406</v>
      </c>
      <c r="D60" s="44">
        <f t="shared" si="7"/>
        <v>0.2283949531698497</v>
      </c>
      <c r="E60" s="44">
        <f t="shared" si="7"/>
        <v>0.004343669236321457</v>
      </c>
      <c r="F60" s="44">
        <f t="shared" si="7"/>
        <v>0.04411104173974123</v>
      </c>
      <c r="G60" s="44">
        <f t="shared" si="7"/>
        <v>0.22455791971975692</v>
      </c>
      <c r="H60" s="44">
        <f t="shared" si="7"/>
        <v>0.07607867278952307</v>
      </c>
      <c r="I60" s="44">
        <f t="shared" si="7"/>
        <v>0.35283346928178116</v>
      </c>
      <c r="J60" s="44">
        <f t="shared" si="7"/>
        <v>0.157715284180993</v>
      </c>
      <c r="K60" s="44">
        <f t="shared" si="7"/>
        <v>0.16871599780967683</v>
      </c>
      <c r="L60" s="44">
        <f t="shared" si="7"/>
        <v>0.34999999999999987</v>
      </c>
      <c r="M60" s="44">
        <f t="shared" si="7"/>
        <v>0.17228183868858182</v>
      </c>
    </row>
    <row r="61" spans="1:13" ht="15">
      <c r="A61" s="29" t="s">
        <v>7</v>
      </c>
      <c r="B61" s="43">
        <f aca="true" t="shared" si="8" ref="B61:M61">_xlfn.IFERROR(B10/B26-1,"")</f>
        <v>0.11255310953023323</v>
      </c>
      <c r="C61" s="43">
        <f t="shared" si="8"/>
        <v>0.11985482133308034</v>
      </c>
      <c r="D61" s="43">
        <f t="shared" si="8"/>
        <v>0.14896776656857846</v>
      </c>
      <c r="E61" s="43">
        <f t="shared" si="8"/>
        <v>0.02137590230436337</v>
      </c>
      <c r="F61" s="43">
        <f t="shared" si="8"/>
        <v>0.08977110650237119</v>
      </c>
      <c r="G61" s="43">
        <f t="shared" si="8"/>
        <v>0.20291595092577364</v>
      </c>
      <c r="H61" s="43">
        <f t="shared" si="8"/>
        <v>0.17286902824072503</v>
      </c>
      <c r="I61" s="43">
        <f t="shared" si="8"/>
        <v>0.008945092130326238</v>
      </c>
      <c r="J61" s="43">
        <f t="shared" si="8"/>
        <v>0.409385299425294</v>
      </c>
      <c r="K61" s="43">
        <f t="shared" si="8"/>
        <v>0.1503241820451089</v>
      </c>
      <c r="L61" s="43">
        <f t="shared" si="8"/>
        <v>0.19999999999999862</v>
      </c>
      <c r="M61" s="43">
        <f t="shared" si="8"/>
        <v>0.15117936616793104</v>
      </c>
    </row>
    <row r="62" spans="1:13" ht="15">
      <c r="A62" s="32" t="s">
        <v>8</v>
      </c>
      <c r="B62" s="44">
        <f aca="true" t="shared" si="9" ref="B62:M62">_xlfn.IFERROR(B11/B27-1,"")</f>
        <v>0.014624116731458692</v>
      </c>
      <c r="C62" s="44">
        <f t="shared" si="9"/>
        <v>0.0035466920233209187</v>
      </c>
      <c r="D62" s="44">
        <f t="shared" si="9"/>
        <v>0.046273267840095444</v>
      </c>
      <c r="E62" s="44">
        <f t="shared" si="9"/>
        <v>-0.1271808576544412</v>
      </c>
      <c r="F62" s="44">
        <f t="shared" si="9"/>
        <v>0.05732358535833937</v>
      </c>
      <c r="G62" s="44">
        <f t="shared" si="9"/>
        <v>0.10189758209607502</v>
      </c>
      <c r="H62" s="44">
        <f t="shared" si="9"/>
        <v>-0.05949989356468588</v>
      </c>
      <c r="I62" s="44">
        <f t="shared" si="9"/>
        <v>-0.06577307064883631</v>
      </c>
      <c r="J62" s="44">
        <f t="shared" si="9"/>
        <v>-0.5411025033346974</v>
      </c>
      <c r="K62" s="44">
        <f t="shared" si="9"/>
        <v>0.04820973782020754</v>
      </c>
      <c r="L62" s="44">
        <f t="shared" si="9"/>
        <v>0.29999999999999916</v>
      </c>
      <c r="M62" s="44">
        <f t="shared" si="9"/>
        <v>0.05221606698819192</v>
      </c>
    </row>
    <row r="63" spans="1:13" ht="15">
      <c r="A63" s="29" t="s">
        <v>9</v>
      </c>
      <c r="B63" s="43">
        <f aca="true" t="shared" si="10" ref="B63:M63">_xlfn.IFERROR(B12/B28-1,"")</f>
        <v>0.21108446252522017</v>
      </c>
      <c r="C63" s="43">
        <f t="shared" si="10"/>
        <v>0.23315399129509218</v>
      </c>
      <c r="D63" s="43">
        <f t="shared" si="10"/>
        <v>-0.11011266538368858</v>
      </c>
      <c r="E63" s="43">
        <f t="shared" si="10"/>
        <v>0.18985486363537651</v>
      </c>
      <c r="F63" s="43">
        <f t="shared" si="10"/>
        <v>0.12762607592590802</v>
      </c>
      <c r="G63" s="43">
        <f t="shared" si="10"/>
        <v>0.06689605287112377</v>
      </c>
      <c r="H63" s="43">
        <f t="shared" si="10"/>
        <v>0.14223340515549854</v>
      </c>
      <c r="I63" s="43">
        <f t="shared" si="10"/>
        <v>-0.22655116922694318</v>
      </c>
      <c r="J63" s="43">
        <f t="shared" si="10"/>
        <v>-0.8824579503959847</v>
      </c>
      <c r="K63" s="43">
        <f t="shared" si="10"/>
        <v>0.14517866838426796</v>
      </c>
      <c r="L63" s="43">
        <f t="shared" si="10"/>
        <v>0.20000000000000062</v>
      </c>
      <c r="M63" s="43">
        <f t="shared" si="10"/>
        <v>0.1463921766265508</v>
      </c>
    </row>
    <row r="64" spans="1:13" ht="15">
      <c r="A64" s="32" t="s">
        <v>10</v>
      </c>
      <c r="B64" s="44">
        <f aca="true" t="shared" si="11" ref="B64:M64">_xlfn.IFERROR(B13/B29-1,"")</f>
        <v>0.10730788680877601</v>
      </c>
      <c r="C64" s="44">
        <f t="shared" si="11"/>
        <v>0.08207371756029036</v>
      </c>
      <c r="D64" s="44">
        <f t="shared" si="11"/>
        <v>0.13219164865487554</v>
      </c>
      <c r="E64" s="44">
        <f t="shared" si="11"/>
        <v>0.1853799647530423</v>
      </c>
      <c r="F64" s="44">
        <f t="shared" si="11"/>
        <v>0.3028522122256361</v>
      </c>
      <c r="G64" s="44">
        <f t="shared" si="11"/>
        <v>0.09137433899737468</v>
      </c>
      <c r="H64" s="44">
        <f t="shared" si="11"/>
        <v>0.25286675455012664</v>
      </c>
      <c r="I64" s="44">
        <f t="shared" si="11"/>
        <v>-0.2944685642615601</v>
      </c>
      <c r="J64" s="44">
        <f t="shared" si="11"/>
        <v>-0.38929822197211494</v>
      </c>
      <c r="K64" s="44">
        <f t="shared" si="11"/>
        <v>0.10040060226314873</v>
      </c>
      <c r="L64" s="44">
        <f t="shared" si="11"/>
        <v>0.1400000000000008</v>
      </c>
      <c r="M64" s="44">
        <f t="shared" si="11"/>
        <v>0.10215017771499468</v>
      </c>
    </row>
    <row r="65" spans="1:13" ht="15">
      <c r="A65" s="29" t="s">
        <v>11</v>
      </c>
      <c r="B65" s="43">
        <f aca="true" t="shared" si="12" ref="B65:M65">_xlfn.IFERROR(B14/B30-1,"")</f>
        <v>0.2644976110831816</v>
      </c>
      <c r="C65" s="43">
        <f t="shared" si="12"/>
        <v>0.3253820515641479</v>
      </c>
      <c r="D65" s="43">
        <f t="shared" si="12"/>
        <v>-0.1407918530686333</v>
      </c>
      <c r="E65" s="43">
        <f t="shared" si="12"/>
        <v>0.7483150648307553</v>
      </c>
      <c r="F65" s="43">
        <f t="shared" si="12"/>
        <v>0.07831542482996334</v>
      </c>
      <c r="G65" s="43">
        <f t="shared" si="12"/>
        <v>0.1359032801786315</v>
      </c>
      <c r="H65" s="43">
        <f t="shared" si="12"/>
        <v>-0.34376675036720417</v>
      </c>
      <c r="I65" s="43">
        <f t="shared" si="12"/>
        <v>0.6240750396410297</v>
      </c>
      <c r="J65" s="43">
        <f t="shared" si="12"/>
        <v>-0.947575611201615</v>
      </c>
      <c r="K65" s="43">
        <f t="shared" si="12"/>
        <v>0.1938176698984262</v>
      </c>
      <c r="L65" s="43">
        <f t="shared" si="12"/>
        <v>0.13000000000000145</v>
      </c>
      <c r="M65" s="43">
        <f t="shared" si="12"/>
        <v>0.18921476367915213</v>
      </c>
    </row>
    <row r="66" spans="1:13" ht="15.75" thickBot="1">
      <c r="A66" s="93" t="s">
        <v>12</v>
      </c>
      <c r="B66" s="97">
        <f aca="true" t="shared" si="13" ref="B66:M66">_xlfn.IFERROR(B15/B31-1,"")</f>
        <v>0.6454374049939346</v>
      </c>
      <c r="C66" s="97">
        <f t="shared" si="13"/>
        <v>0.6027521517333267</v>
      </c>
      <c r="D66" s="97">
        <f t="shared" si="13"/>
        <v>0.10888116814887527</v>
      </c>
      <c r="E66" s="97">
        <f t="shared" si="13"/>
        <v>1.1045217121328252</v>
      </c>
      <c r="F66" s="97">
        <f t="shared" si="13"/>
        <v>0.8649887161496361</v>
      </c>
      <c r="G66" s="97">
        <f t="shared" si="13"/>
        <v>0.23162172209165832</v>
      </c>
      <c r="H66" s="97">
        <f t="shared" si="13"/>
        <v>-0.1913084995119827</v>
      </c>
      <c r="I66" s="97">
        <f t="shared" si="13"/>
        <v>-0.27572374333928606</v>
      </c>
      <c r="J66" s="97">
        <f t="shared" si="13"/>
        <v>1.0663170962025728</v>
      </c>
      <c r="K66" s="97">
        <f t="shared" si="13"/>
        <v>0.4021008357327083</v>
      </c>
      <c r="L66" s="97">
        <f t="shared" si="13"/>
        <v>0.9999999999999964</v>
      </c>
      <c r="M66" s="97">
        <f t="shared" si="13"/>
        <v>0.4154500111602504</v>
      </c>
    </row>
    <row r="67" spans="1:13" ht="15.75" thickTop="1">
      <c r="A67" s="37" t="s">
        <v>13</v>
      </c>
      <c r="B67" s="45">
        <f aca="true" t="shared" si="14" ref="B67:M67">_xlfn.IFERROR(B16/B33-1,"")</f>
        <v>0.11520764193332766</v>
      </c>
      <c r="C67" s="45">
        <f t="shared" si="14"/>
        <v>0.12429525269163966</v>
      </c>
      <c r="D67" s="45">
        <f t="shared" si="14"/>
        <v>0.11615779010601357</v>
      </c>
      <c r="E67" s="45">
        <f t="shared" si="14"/>
        <v>0.0945990747693688</v>
      </c>
      <c r="F67" s="45">
        <f t="shared" si="14"/>
        <v>0.077622283547091</v>
      </c>
      <c r="G67" s="45">
        <f t="shared" si="14"/>
        <v>0.1847325089609828</v>
      </c>
      <c r="H67" s="45">
        <f t="shared" si="14"/>
        <v>0.05778562934396603</v>
      </c>
      <c r="I67" s="45">
        <f t="shared" si="14"/>
        <v>0.1395270234802084</v>
      </c>
      <c r="J67" s="45">
        <f t="shared" si="14"/>
        <v>-0.2080597994153135</v>
      </c>
      <c r="K67" s="45">
        <f t="shared" si="14"/>
        <v>0.14442312705253268</v>
      </c>
      <c r="L67" s="45">
        <f t="shared" si="14"/>
        <v>0.6949095222827488</v>
      </c>
      <c r="M67" s="45">
        <f t="shared" si="14"/>
        <v>0.15746369479705313</v>
      </c>
    </row>
    <row r="68" spans="1:13" ht="15" hidden="1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4.45" customHeight="1" hidden="1">
      <c r="A69" s="25" t="s">
        <v>80</v>
      </c>
      <c r="B69" s="106" t="str">
        <f>B2</f>
        <v>Χώρες ΕΕ-27</v>
      </c>
      <c r="C69" s="105" t="s">
        <v>79</v>
      </c>
      <c r="D69" s="105" t="s">
        <v>76</v>
      </c>
      <c r="E69" s="105">
        <v>0</v>
      </c>
      <c r="F69" s="105" t="str">
        <f>F53</f>
        <v>Χώρες εκτός Ζώνης Ευρώ</v>
      </c>
      <c r="G69" s="105" t="str">
        <f>G53</f>
        <v>Λοιπές Χώρες</v>
      </c>
      <c r="H69" s="105" t="str">
        <f>H53</f>
        <v>εκ των οποίων</v>
      </c>
      <c r="I69" s="105"/>
      <c r="J69" s="105"/>
      <c r="K69" s="105" t="str">
        <f>K53</f>
        <v>Σύνολο 
Έρ. Συνόρων</v>
      </c>
      <c r="L69" s="105" t="str">
        <f>L53</f>
        <v>Κρουαζιέρες</v>
      </c>
      <c r="M69" s="105" t="str">
        <f>M53</f>
        <v>Σύνολο</v>
      </c>
    </row>
    <row r="70" spans="1:13" ht="14.45" customHeight="1" hidden="1">
      <c r="A70" s="25"/>
      <c r="B70" s="107"/>
      <c r="C70" s="105">
        <v>0</v>
      </c>
      <c r="D70" s="99" t="str">
        <f>D54</f>
        <v>Γαλλία</v>
      </c>
      <c r="E70" s="99" t="str">
        <f>E54</f>
        <v>Γερμανία</v>
      </c>
      <c r="F70" s="105"/>
      <c r="G70" s="105"/>
      <c r="H70" s="99" t="str">
        <f>H54</f>
        <v>Ην. Βασίλειο</v>
      </c>
      <c r="I70" s="99" t="str">
        <f>I54</f>
        <v>ΗΠΑ</v>
      </c>
      <c r="J70" s="99" t="str">
        <f>J54</f>
        <v>Ρωσία</v>
      </c>
      <c r="K70" s="105"/>
      <c r="L70" s="105"/>
      <c r="M70" s="105"/>
    </row>
    <row r="71" spans="1:13" ht="15" hidden="1">
      <c r="A71" s="29" t="s">
        <v>1</v>
      </c>
      <c r="B71" s="43">
        <f aca="true" t="shared" si="15" ref="B71:M71">_xlfn.IFERROR(B4/B37-1,"")</f>
        <v>-0.1034285241665942</v>
      </c>
      <c r="C71" s="43">
        <f t="shared" si="15"/>
        <v>0.06933476912692105</v>
      </c>
      <c r="D71" s="43">
        <f t="shared" si="15"/>
        <v>0.5137122165133843</v>
      </c>
      <c r="E71" s="43">
        <f t="shared" si="15"/>
        <v>-0.09467389798918291</v>
      </c>
      <c r="F71" s="43">
        <f t="shared" si="15"/>
        <v>-0.5306503916592913</v>
      </c>
      <c r="G71" s="43">
        <f t="shared" si="15"/>
        <v>0.04175320722086151</v>
      </c>
      <c r="H71" s="43">
        <f t="shared" si="15"/>
        <v>0.18312948005576546</v>
      </c>
      <c r="I71" s="43">
        <f t="shared" si="15"/>
        <v>-0.43877283448063076</v>
      </c>
      <c r="J71" s="43">
        <f t="shared" si="15"/>
        <v>-0.9543963244691329</v>
      </c>
      <c r="K71" s="43">
        <f t="shared" si="15"/>
        <v>-0.025259849420020797</v>
      </c>
      <c r="L71" s="43">
        <f t="shared" si="15"/>
        <v>-0.5677698240956628</v>
      </c>
      <c r="M71" s="43">
        <f t="shared" si="15"/>
        <v>-0.026738925855928075</v>
      </c>
    </row>
    <row r="72" spans="1:13" ht="15" hidden="1">
      <c r="A72" s="32" t="s">
        <v>2</v>
      </c>
      <c r="B72" s="44">
        <f aca="true" t="shared" si="16" ref="B72:M72">_xlfn.IFERROR(B5/B38-1,"")</f>
        <v>0.11075803080026603</v>
      </c>
      <c r="C72" s="44">
        <f t="shared" si="16"/>
        <v>0.2374483863926784</v>
      </c>
      <c r="D72" s="44">
        <f t="shared" si="16"/>
        <v>3.0941577253166415</v>
      </c>
      <c r="E72" s="44">
        <f t="shared" si="16"/>
        <v>-0.21467761302888755</v>
      </c>
      <c r="F72" s="44">
        <f t="shared" si="16"/>
        <v>-0.29234123277109714</v>
      </c>
      <c r="G72" s="44">
        <f t="shared" si="16"/>
        <v>0.3157904292335272</v>
      </c>
      <c r="H72" s="44">
        <f t="shared" si="16"/>
        <v>-0.2703377961556557</v>
      </c>
      <c r="I72" s="44">
        <f t="shared" si="16"/>
        <v>0.3420523498537147</v>
      </c>
      <c r="J72" s="44">
        <f t="shared" si="16"/>
        <v>-0.7828712177856989</v>
      </c>
      <c r="K72" s="44">
        <f t="shared" si="16"/>
        <v>0.2196512310075407</v>
      </c>
      <c r="L72" s="44">
        <f t="shared" si="16"/>
        <v>-0.6616304299618676</v>
      </c>
      <c r="M72" s="44">
        <f t="shared" si="16"/>
        <v>0.21464900297314715</v>
      </c>
    </row>
    <row r="73" spans="1:13" ht="15" hidden="1">
      <c r="A73" s="29" t="s">
        <v>3</v>
      </c>
      <c r="B73" s="43">
        <f aca="true" t="shared" si="17" ref="B73:M73">_xlfn.IFERROR(B6/B39-1,"")</f>
        <v>-0.08260062173454052</v>
      </c>
      <c r="C73" s="43">
        <f t="shared" si="17"/>
        <v>-0.06096127302230414</v>
      </c>
      <c r="D73" s="43">
        <f t="shared" si="17"/>
        <v>0.23133048643533982</v>
      </c>
      <c r="E73" s="43">
        <f t="shared" si="17"/>
        <v>-0.32066144477351366</v>
      </c>
      <c r="F73" s="43">
        <f t="shared" si="17"/>
        <v>-0.16955338776931406</v>
      </c>
      <c r="G73" s="43">
        <f t="shared" si="17"/>
        <v>-0.18907261655612262</v>
      </c>
      <c r="H73" s="43">
        <f t="shared" si="17"/>
        <v>-0.4302835758493194</v>
      </c>
      <c r="I73" s="43">
        <f t="shared" si="17"/>
        <v>-0.1240785710882808</v>
      </c>
      <c r="J73" s="43">
        <f t="shared" si="17"/>
        <v>-0.5554215870112833</v>
      </c>
      <c r="K73" s="43">
        <f t="shared" si="17"/>
        <v>-0.1435190213013665</v>
      </c>
      <c r="L73" s="43">
        <f t="shared" si="17"/>
        <v>-0.6007312292127842</v>
      </c>
      <c r="M73" s="43">
        <f t="shared" si="17"/>
        <v>-0.15770061342685948</v>
      </c>
    </row>
    <row r="74" spans="1:13" ht="15" hidden="1">
      <c r="A74" s="32" t="s">
        <v>4</v>
      </c>
      <c r="B74" s="44">
        <f aca="true" t="shared" si="18" ref="B74:M74">_xlfn.IFERROR(B7/B40-1,"")</f>
        <v>0.4907235679555806</v>
      </c>
      <c r="C74" s="44">
        <f t="shared" si="18"/>
        <v>0.4305463932554583</v>
      </c>
      <c r="D74" s="44">
        <f t="shared" si="18"/>
        <v>0.7674863649066423</v>
      </c>
      <c r="E74" s="44">
        <f t="shared" si="18"/>
        <v>0.709673188560203</v>
      </c>
      <c r="F74" s="44">
        <f t="shared" si="18"/>
        <v>0.9433345922042209</v>
      </c>
      <c r="G74" s="44">
        <f t="shared" si="18"/>
        <v>0.3796034635195493</v>
      </c>
      <c r="H74" s="44">
        <f t="shared" si="18"/>
        <v>0.9821543227491014</v>
      </c>
      <c r="I74" s="44">
        <f t="shared" si="18"/>
        <v>0.8112730922439841</v>
      </c>
      <c r="J74" s="44">
        <f t="shared" si="18"/>
        <v>-0.8084869631674543</v>
      </c>
      <c r="K74" s="44">
        <f t="shared" si="18"/>
        <v>0.43660760593319536</v>
      </c>
      <c r="L74" s="44">
        <f t="shared" si="18"/>
        <v>-0.05605168026222618</v>
      </c>
      <c r="M74" s="44">
        <f t="shared" si="18"/>
        <v>0.4005656575833185</v>
      </c>
    </row>
    <row r="75" spans="1:13" ht="15" hidden="1">
      <c r="A75" s="29" t="s">
        <v>5</v>
      </c>
      <c r="B75" s="43">
        <f aca="true" t="shared" si="19" ref="B75:M75">_xlfn.IFERROR(B8/B41-1,"")</f>
        <v>0.1994258439110268</v>
      </c>
      <c r="C75" s="43">
        <f t="shared" si="19"/>
        <v>0.20783523369813706</v>
      </c>
      <c r="D75" s="43">
        <f t="shared" si="19"/>
        <v>0.5374075284279114</v>
      </c>
      <c r="E75" s="43">
        <f t="shared" si="19"/>
        <v>0.21381958129577794</v>
      </c>
      <c r="F75" s="43">
        <f t="shared" si="19"/>
        <v>0.14441672190779498</v>
      </c>
      <c r="G75" s="43">
        <f t="shared" si="19"/>
        <v>-0.005690456167440017</v>
      </c>
      <c r="H75" s="43">
        <f t="shared" si="19"/>
        <v>0.014343710867772197</v>
      </c>
      <c r="I75" s="43">
        <f t="shared" si="19"/>
        <v>0.1325871433561998</v>
      </c>
      <c r="J75" s="43">
        <f t="shared" si="19"/>
        <v>-0.8467194166657152</v>
      </c>
      <c r="K75" s="43">
        <f t="shared" si="19"/>
        <v>0.10693247185443977</v>
      </c>
      <c r="L75" s="43">
        <f t="shared" si="19"/>
        <v>0.3877745604958942</v>
      </c>
      <c r="M75" s="43">
        <f t="shared" si="19"/>
        <v>0.11622757145734908</v>
      </c>
    </row>
    <row r="76" spans="1:13" ht="15" hidden="1">
      <c r="A76" s="32" t="s">
        <v>6</v>
      </c>
      <c r="B76" s="44">
        <f aca="true" t="shared" si="20" ref="B76:M76">_xlfn.IFERROR(B9/B42-1,"")</f>
        <v>0.19711799351819792</v>
      </c>
      <c r="C76" s="44">
        <f t="shared" si="20"/>
        <v>0.19586049444654208</v>
      </c>
      <c r="D76" s="44">
        <f t="shared" si="20"/>
        <v>0.013952636131568497</v>
      </c>
      <c r="E76" s="44">
        <f t="shared" si="20"/>
        <v>0.27807475306344176</v>
      </c>
      <c r="F76" s="44">
        <f t="shared" si="20"/>
        <v>0.20250277428930308</v>
      </c>
      <c r="G76" s="44">
        <f t="shared" si="20"/>
        <v>0.09022973588791006</v>
      </c>
      <c r="H76" s="44">
        <f t="shared" si="20"/>
        <v>0.22101205821748238</v>
      </c>
      <c r="I76" s="44">
        <f t="shared" si="20"/>
        <v>0.5079751829533283</v>
      </c>
      <c r="J76" s="44">
        <f t="shared" si="20"/>
        <v>-0.884229476011482</v>
      </c>
      <c r="K76" s="44">
        <f t="shared" si="20"/>
        <v>0.14961592551151326</v>
      </c>
      <c r="L76" s="44">
        <f t="shared" si="20"/>
        <v>0.0039767023522199185</v>
      </c>
      <c r="M76" s="44">
        <f t="shared" si="20"/>
        <v>0.145850734814569</v>
      </c>
    </row>
    <row r="77" spans="1:13" ht="15" hidden="1">
      <c r="A77" s="29" t="s">
        <v>7</v>
      </c>
      <c r="B77" s="43">
        <f aca="true" t="shared" si="21" ref="B77:M77">_xlfn.IFERROR(B10/B43-1,"")</f>
        <v>0.15005971945578755</v>
      </c>
      <c r="C77" s="43">
        <f t="shared" si="21"/>
        <v>0.1434357294870634</v>
      </c>
      <c r="D77" s="43">
        <f t="shared" si="21"/>
        <v>0.5338364346705919</v>
      </c>
      <c r="E77" s="43">
        <f t="shared" si="21"/>
        <v>0.06791396629853264</v>
      </c>
      <c r="F77" s="43">
        <f t="shared" si="21"/>
        <v>0.1718250025500001</v>
      </c>
      <c r="G77" s="43">
        <f t="shared" si="21"/>
        <v>0.08487336401137346</v>
      </c>
      <c r="H77" s="43">
        <f t="shared" si="21"/>
        <v>0.3980380905245975</v>
      </c>
      <c r="I77" s="43">
        <f t="shared" si="21"/>
        <v>0.014058506115026015</v>
      </c>
      <c r="J77" s="43">
        <f t="shared" si="21"/>
        <v>-0.9352085667803729</v>
      </c>
      <c r="K77" s="43">
        <f t="shared" si="21"/>
        <v>0.12062747430424392</v>
      </c>
      <c r="L77" s="43">
        <f t="shared" si="21"/>
        <v>0.07330168832658468</v>
      </c>
      <c r="M77" s="43">
        <f t="shared" si="21"/>
        <v>0.11974371443042675</v>
      </c>
    </row>
    <row r="78" spans="1:13" ht="15" hidden="1">
      <c r="A78" s="32" t="s">
        <v>8</v>
      </c>
      <c r="B78" s="44">
        <f aca="true" t="shared" si="22" ref="B78:M78">_xlfn.IFERROR(B11/B44-1,"")</f>
        <v>0.07999906613138874</v>
      </c>
      <c r="C78" s="44">
        <f t="shared" si="22"/>
        <v>0.10070674599349694</v>
      </c>
      <c r="D78" s="44">
        <f t="shared" si="22"/>
        <v>0.39794428832027484</v>
      </c>
      <c r="E78" s="44">
        <f t="shared" si="22"/>
        <v>0.08416481725023939</v>
      </c>
      <c r="F78" s="44">
        <f t="shared" si="22"/>
        <v>0.010450499418879211</v>
      </c>
      <c r="G78" s="44">
        <f t="shared" si="22"/>
        <v>0.030016282827928675</v>
      </c>
      <c r="H78" s="44">
        <f t="shared" si="22"/>
        <v>0.21705794665402678</v>
      </c>
      <c r="I78" s="44">
        <f t="shared" si="22"/>
        <v>-0.06825318189800167</v>
      </c>
      <c r="J78" s="44">
        <f t="shared" si="22"/>
        <v>-0.9695127914206658</v>
      </c>
      <c r="K78" s="44">
        <f t="shared" si="22"/>
        <v>0.05920588511174896</v>
      </c>
      <c r="L78" s="44">
        <f t="shared" si="22"/>
        <v>0.10277422577829376</v>
      </c>
      <c r="M78" s="44">
        <f t="shared" si="22"/>
        <v>0.060029166599112616</v>
      </c>
    </row>
    <row r="79" spans="1:13" ht="15" hidden="1">
      <c r="A79" s="29" t="s">
        <v>9</v>
      </c>
      <c r="B79" s="43">
        <f aca="true" t="shared" si="23" ref="B79:M79">_xlfn.IFERROR(B12/B45-1,"")</f>
        <v>0.15340752452673523</v>
      </c>
      <c r="C79" s="43">
        <f t="shared" si="23"/>
        <v>0.20534267865199562</v>
      </c>
      <c r="D79" s="43">
        <f t="shared" si="23"/>
        <v>-0.08794722040715974</v>
      </c>
      <c r="E79" s="43">
        <f t="shared" si="23"/>
        <v>0.1654240590400704</v>
      </c>
      <c r="F79" s="43">
        <f t="shared" si="23"/>
        <v>-0.021033233983377086</v>
      </c>
      <c r="G79" s="43">
        <f t="shared" si="23"/>
        <v>0.09578193437050664</v>
      </c>
      <c r="H79" s="43">
        <f t="shared" si="23"/>
        <v>0.4396175385212251</v>
      </c>
      <c r="I79" s="43">
        <f t="shared" si="23"/>
        <v>-0.10892374897526869</v>
      </c>
      <c r="J79" s="43">
        <f t="shared" si="23"/>
        <v>-0.9789217602560573</v>
      </c>
      <c r="K79" s="43">
        <f t="shared" si="23"/>
        <v>0.12814377506653019</v>
      </c>
      <c r="L79" s="43">
        <f t="shared" si="23"/>
        <v>0.1285194180671454</v>
      </c>
      <c r="M79" s="43">
        <f t="shared" si="23"/>
        <v>0.12815247618833436</v>
      </c>
    </row>
    <row r="80" spans="1:13" ht="15" hidden="1">
      <c r="A80" s="32" t="s">
        <v>10</v>
      </c>
      <c r="B80" s="44">
        <f aca="true" t="shared" si="24" ref="B80:M80">_xlfn.IFERROR(B13/B46-1,"")</f>
        <v>0.25419315439468626</v>
      </c>
      <c r="C80" s="44">
        <f t="shared" si="24"/>
        <v>0.26618062264676157</v>
      </c>
      <c r="D80" s="44">
        <f t="shared" si="24"/>
        <v>0.23027772452750983</v>
      </c>
      <c r="E80" s="44">
        <f t="shared" si="24"/>
        <v>0.2885834990941252</v>
      </c>
      <c r="F80" s="44">
        <f t="shared" si="24"/>
        <v>0.18216101088682124</v>
      </c>
      <c r="G80" s="44">
        <f t="shared" si="24"/>
        <v>0.07250020859481454</v>
      </c>
      <c r="H80" s="44">
        <f t="shared" si="24"/>
        <v>1.052497055393086</v>
      </c>
      <c r="I80" s="44">
        <f t="shared" si="24"/>
        <v>-0.20323216411407452</v>
      </c>
      <c r="J80" s="44">
        <f t="shared" si="24"/>
        <v>-0.9601060676302506</v>
      </c>
      <c r="K80" s="44">
        <f t="shared" si="24"/>
        <v>0.16904235945452428</v>
      </c>
      <c r="L80" s="44">
        <f t="shared" si="24"/>
        <v>-0.032503109949929665</v>
      </c>
      <c r="M80" s="44">
        <f t="shared" si="24"/>
        <v>0.15801816145191006</v>
      </c>
    </row>
    <row r="81" spans="1:13" ht="15" hidden="1">
      <c r="A81" s="29" t="s">
        <v>11</v>
      </c>
      <c r="B81" s="43">
        <f aca="true" t="shared" si="25" ref="B81:M81">_xlfn.IFERROR(B14/B47-1,"")</f>
        <v>0.2680444852963062</v>
      </c>
      <c r="C81" s="43">
        <f t="shared" si="25"/>
        <v>0.23577842400416005</v>
      </c>
      <c r="D81" s="43">
        <f t="shared" si="25"/>
        <v>0.24301409978044242</v>
      </c>
      <c r="E81" s="43">
        <f t="shared" si="25"/>
        <v>0.36837895717254465</v>
      </c>
      <c r="F81" s="43">
        <f t="shared" si="25"/>
        <v>0.4060277133159691</v>
      </c>
      <c r="G81" s="43">
        <f t="shared" si="25"/>
        <v>0.3371530142707264</v>
      </c>
      <c r="H81" s="43">
        <f t="shared" si="25"/>
        <v>0.04481918050254152</v>
      </c>
      <c r="I81" s="43">
        <f t="shared" si="25"/>
        <v>1.7283511947353203</v>
      </c>
      <c r="J81" s="43">
        <f t="shared" si="25"/>
        <v>-0.9932828867544033</v>
      </c>
      <c r="K81" s="43">
        <f t="shared" si="25"/>
        <v>0.3032704417608636</v>
      </c>
      <c r="L81" s="43">
        <f t="shared" si="25"/>
        <v>-0.04335207749975767</v>
      </c>
      <c r="M81" s="43">
        <f t="shared" si="25"/>
        <v>0.2716916296658143</v>
      </c>
    </row>
    <row r="82" spans="1:13" ht="15.75" hidden="1" thickBot="1">
      <c r="A82" s="93" t="s">
        <v>12</v>
      </c>
      <c r="B82" s="97">
        <f aca="true" t="shared" si="26" ref="B82:M82">_xlfn.IFERROR(B15/B48-1,"")</f>
        <v>0.30521501007181584</v>
      </c>
      <c r="C82" s="97">
        <f t="shared" si="26"/>
        <v>0.24452213526910915</v>
      </c>
      <c r="D82" s="97">
        <f t="shared" si="26"/>
        <v>1.4829568586246262</v>
      </c>
      <c r="E82" s="97">
        <f t="shared" si="26"/>
        <v>0.9651372526537303</v>
      </c>
      <c r="F82" s="97">
        <f t="shared" si="26"/>
        <v>0.6638972993369314</v>
      </c>
      <c r="G82" s="97">
        <f t="shared" si="26"/>
        <v>0.05710497355534594</v>
      </c>
      <c r="H82" s="97">
        <f t="shared" si="26"/>
        <v>-0.20773159787437234</v>
      </c>
      <c r="I82" s="97">
        <f t="shared" si="26"/>
        <v>-0.10471030495935185</v>
      </c>
      <c r="J82" s="97">
        <f t="shared" si="26"/>
        <v>-0.7955802851903675</v>
      </c>
      <c r="K82" s="97">
        <f t="shared" si="26"/>
        <v>0.1640878796986165</v>
      </c>
      <c r="L82" s="97">
        <f t="shared" si="26"/>
        <v>0.3410318971712869</v>
      </c>
      <c r="M82" s="97">
        <f t="shared" si="26"/>
        <v>0.16895369969683482</v>
      </c>
    </row>
    <row r="83" spans="1:13" ht="15" hidden="1">
      <c r="A83" s="37" t="s">
        <v>13</v>
      </c>
      <c r="B83" s="45">
        <f aca="true" t="shared" si="27" ref="B83:M83">_xlfn.IFERROR(B16/B50-1,"")</f>
        <v>0.14673235419913833</v>
      </c>
      <c r="C83" s="45">
        <f t="shared" si="27"/>
        <v>0.17162478872299936</v>
      </c>
      <c r="D83" s="45">
        <f t="shared" si="27"/>
        <v>0.30804339947581694</v>
      </c>
      <c r="E83" s="45">
        <f t="shared" si="27"/>
        <v>0.20457100342251588</v>
      </c>
      <c r="F83" s="45">
        <f t="shared" si="27"/>
        <v>0.05043166019142453</v>
      </c>
      <c r="G83" s="45">
        <f t="shared" si="27"/>
        <v>0.0809122245069589</v>
      </c>
      <c r="H83" s="45">
        <f t="shared" si="27"/>
        <v>0.2900105168472802</v>
      </c>
      <c r="I83" s="45">
        <f t="shared" si="27"/>
        <v>0.15061097772662402</v>
      </c>
      <c r="J83" s="45">
        <f t="shared" si="27"/>
        <v>-0.9244124605270249</v>
      </c>
      <c r="K83" s="45">
        <f t="shared" si="27"/>
        <v>0.11713980044934491</v>
      </c>
      <c r="L83" s="45">
        <f t="shared" si="27"/>
        <v>0.41976368988881707</v>
      </c>
      <c r="M83" s="45">
        <f t="shared" si="27"/>
        <v>0.12546139973972026</v>
      </c>
    </row>
    <row r="84" spans="1:13" s="22" customFormat="1" ht="12">
      <c r="A84" s="47" t="s">
        <v>69</v>
      </c>
      <c r="B84" s="20"/>
      <c r="C84" s="20"/>
      <c r="D84" s="20"/>
      <c r="E84" s="21"/>
      <c r="F84" s="21"/>
      <c r="G84" s="21"/>
      <c r="H84" s="21"/>
      <c r="I84" s="21"/>
      <c r="J84" s="21"/>
      <c r="K84" s="98"/>
      <c r="L84" s="21"/>
      <c r="M84" s="98"/>
    </row>
    <row r="85" spans="1:13" s="22" customFormat="1" ht="12">
      <c r="A85" s="47" t="s">
        <v>33</v>
      </c>
      <c r="B85" s="20"/>
      <c r="C85" s="20"/>
      <c r="D85" s="20"/>
      <c r="E85" s="21"/>
      <c r="F85" s="21"/>
      <c r="G85" s="21"/>
      <c r="H85" s="21"/>
      <c r="I85" s="21"/>
      <c r="J85" s="21"/>
      <c r="K85" s="98"/>
      <c r="L85" s="21"/>
      <c r="M85" s="98"/>
    </row>
    <row r="86" spans="1:11" ht="15">
      <c r="A86" s="13"/>
      <c r="B86" s="13"/>
      <c r="C86" s="13"/>
      <c r="D86" s="13"/>
      <c r="E86" s="14"/>
      <c r="F86" s="14"/>
      <c r="G86" s="9"/>
      <c r="H86" s="9"/>
      <c r="I86" s="15"/>
      <c r="J86" s="9"/>
      <c r="K86" s="10"/>
    </row>
    <row r="87" spans="1:11" ht="15">
      <c r="A87" s="13"/>
      <c r="B87" s="13"/>
      <c r="C87" s="13"/>
      <c r="D87" s="13"/>
      <c r="E87" s="14"/>
      <c r="F87" s="14"/>
      <c r="G87" s="9"/>
      <c r="H87" s="9"/>
      <c r="I87" s="15"/>
      <c r="J87" s="9"/>
      <c r="K87" s="10"/>
    </row>
    <row r="88" spans="1:11" ht="15">
      <c r="A88" s="12"/>
      <c r="E88" s="9"/>
      <c r="F88" s="9"/>
      <c r="G88" s="9"/>
      <c r="H88" s="9"/>
      <c r="I88" s="9"/>
      <c r="J88" s="9"/>
      <c r="K88" s="10"/>
    </row>
    <row r="89" spans="1:11" ht="15">
      <c r="A89" s="12"/>
      <c r="E89" s="9"/>
      <c r="F89" s="9"/>
      <c r="G89" s="9"/>
      <c r="H89" s="9"/>
      <c r="I89" s="9"/>
      <c r="J89" s="9"/>
      <c r="K89" s="10"/>
    </row>
    <row r="91" spans="2:3" ht="15">
      <c r="B91" s="16"/>
      <c r="C91" s="16"/>
    </row>
    <row r="92" spans="2:3" ht="15">
      <c r="B92" s="8"/>
      <c r="C92" s="8"/>
    </row>
    <row r="93" spans="2:3" ht="15">
      <c r="B93" s="8"/>
      <c r="C93" s="8"/>
    </row>
    <row r="94" spans="2:3" ht="15">
      <c r="B94" s="8"/>
      <c r="C94" s="8"/>
    </row>
    <row r="95" spans="2:3" ht="15">
      <c r="B95" s="8"/>
      <c r="C95" s="8"/>
    </row>
  </sheetData>
  <mergeCells count="45">
    <mergeCell ref="B2:B3"/>
    <mergeCell ref="G35:G36"/>
    <mergeCell ref="C2:C3"/>
    <mergeCell ref="D2:E2"/>
    <mergeCell ref="F2:F3"/>
    <mergeCell ref="B18:B19"/>
    <mergeCell ref="C18:C19"/>
    <mergeCell ref="D18:E18"/>
    <mergeCell ref="F18:F19"/>
    <mergeCell ref="G18:G19"/>
    <mergeCell ref="G2:G3"/>
    <mergeCell ref="L2:L3"/>
    <mergeCell ref="M2:M3"/>
    <mergeCell ref="L18:L19"/>
    <mergeCell ref="M18:M19"/>
    <mergeCell ref="H2:J2"/>
    <mergeCell ref="K2:K3"/>
    <mergeCell ref="H18:J18"/>
    <mergeCell ref="K18:K19"/>
    <mergeCell ref="B69:B70"/>
    <mergeCell ref="H35:J35"/>
    <mergeCell ref="K35:K36"/>
    <mergeCell ref="B53:B54"/>
    <mergeCell ref="C53:C54"/>
    <mergeCell ref="D53:E53"/>
    <mergeCell ref="H53:J53"/>
    <mergeCell ref="K53:K54"/>
    <mergeCell ref="B35:B36"/>
    <mergeCell ref="C35:C36"/>
    <mergeCell ref="F53:F54"/>
    <mergeCell ref="G53:G54"/>
    <mergeCell ref="C69:C70"/>
    <mergeCell ref="G69:G70"/>
    <mergeCell ref="H69:J69"/>
    <mergeCell ref="K69:K70"/>
    <mergeCell ref="M35:M36"/>
    <mergeCell ref="L53:L54"/>
    <mergeCell ref="M53:M54"/>
    <mergeCell ref="L69:L70"/>
    <mergeCell ref="M69:M70"/>
    <mergeCell ref="F69:F70"/>
    <mergeCell ref="D69:E69"/>
    <mergeCell ref="D35:E35"/>
    <mergeCell ref="F35:F36"/>
    <mergeCell ref="L35:L36"/>
  </mergeCells>
  <conditionalFormatting sqref="B17:K17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2024-03-14T08:29:20Z</dcterms:modified>
  <cp:category/>
  <cp:version/>
  <cp:contentType/>
  <cp:contentStatus/>
</cp:coreProperties>
</file>